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80" activeTab="0"/>
  </bookViews>
  <sheets>
    <sheet name="中小企業表 R 1以降" sheetId="1" r:id="rId1"/>
    <sheet name="中小企業表 R 1" sheetId="2" r:id="rId2"/>
    <sheet name="sheet2" sheetId="3" r:id="rId3"/>
    <sheet name="準備金表R 1以降" sheetId="4" r:id="rId4"/>
    <sheet name="準備金表" sheetId="5" r:id="rId5"/>
    <sheet name="準備金裏" sheetId="6" r:id="rId6"/>
  </sheets>
  <definedNames>
    <definedName name="_xlnm.Print_Area" localSheetId="4">'準備金表'!$B$1:$AJ$63</definedName>
    <definedName name="_xlnm.Print_Area" localSheetId="3">'準備金表R 1以降'!$B$1:$AJ$63</definedName>
  </definedNames>
  <calcPr fullCalcOnLoad="1"/>
</workbook>
</file>

<file path=xl/sharedStrings.xml><?xml version="1.0" encoding="utf-8"?>
<sst xmlns="http://schemas.openxmlformats.org/spreadsheetml/2006/main" count="643" uniqueCount="344">
  <si>
    <t>①</t>
  </si>
  <si>
    <t>本　年　総　収　入　金　額</t>
  </si>
  <si>
    <t>⑤</t>
  </si>
  <si>
    <t>⑥</t>
  </si>
  <si>
    <t>⑦</t>
  </si>
  <si>
    <t>⑧</t>
  </si>
  <si>
    <t>⑨</t>
  </si>
  <si>
    <t>⑩</t>
  </si>
  <si>
    <t>取 得 し た 農 用 地 等 の 種 類</t>
  </si>
  <si>
    <t>⑪</t>
  </si>
  <si>
    <t>計</t>
  </si>
  <si>
    <r>
      <t xml:space="preserve">   </t>
    </r>
    <r>
      <rPr>
        <sz val="9"/>
        <color indexed="8"/>
        <rFont val="ＭＳ Ｐ明朝"/>
        <family val="1"/>
      </rPr>
      <t>この明細書は、青色申告書を提出する個人で、租税特別措置法（以下「措法」といいます。）第24条の２第１項(農</t>
    </r>
  </si>
  <si>
    <r>
      <t xml:space="preserve"> </t>
    </r>
    <r>
      <rPr>
        <sz val="9"/>
        <color indexed="8"/>
        <rFont val="ＭＳ Ｐ明朝"/>
        <family val="1"/>
      </rPr>
      <t>業経営基盤強化準備金)に規定する認定農業者に該当する者が同条及び第24条の３第１項(農用地等を取得した場</t>
    </r>
  </si>
  <si>
    <r>
      <t xml:space="preserve"> </t>
    </r>
    <r>
      <rPr>
        <sz val="9"/>
        <color indexed="8"/>
        <rFont val="ＭＳ Ｐ明朝"/>
        <family val="1"/>
      </rPr>
      <t>合の課税の特例)の適用を受ける場合に使用します。</t>
    </r>
  </si>
  <si>
    <r>
      <t xml:space="preserve">   </t>
    </r>
    <r>
      <rPr>
        <sz val="9"/>
        <color indexed="8"/>
        <rFont val="ＭＳ Ｐ明朝"/>
        <family val="1"/>
      </rPr>
      <t>なお、この明細書及び農林水産大臣から証明を受けた証明書については、上記特例の適用を受ける年分の確定申</t>
    </r>
  </si>
  <si>
    <r>
      <t xml:space="preserve"> </t>
    </r>
    <r>
      <rPr>
        <sz val="9"/>
        <color indexed="8"/>
        <rFont val="ＭＳ Ｐ明朝"/>
        <family val="1"/>
      </rPr>
      <t>告書に添付してください。</t>
    </r>
  </si>
  <si>
    <r>
      <t xml:space="preserve"> </t>
    </r>
    <r>
      <rPr>
        <sz val="9"/>
        <color indexed="8"/>
        <rFont val="ＭＳ Ｐゴシック"/>
        <family val="3"/>
      </rPr>
      <t>○</t>
    </r>
  </si>
  <si>
    <r>
      <t xml:space="preserve">           </t>
    </r>
    <r>
      <rPr>
        <sz val="9"/>
        <color indexed="8"/>
        <rFont val="ＭＳ Ｐ明朝"/>
        <family val="1"/>
      </rPr>
      <t>措法第24条の２の規定を適用する場合に記載します。</t>
    </r>
  </si>
  <si>
    <r>
      <t xml:space="preserve">        </t>
    </r>
    <r>
      <rPr>
        <sz val="9"/>
        <color indexed="8"/>
        <rFont val="ＭＳ Ｐ明朝"/>
        <family val="1"/>
      </rPr>
      <t>(1) 「交付金等の該当号」①欄</t>
    </r>
  </si>
  <si>
    <r>
      <t xml:space="preserve">                </t>
    </r>
    <r>
      <rPr>
        <sz val="9"/>
        <color indexed="8"/>
        <rFont val="ＭＳ Ｐ明朝"/>
        <family val="1"/>
      </rPr>
      <t>措法第24条の２第１項に規定する交付金等が農業経営基盤強化促進法施行規則第25条の２各号のいずれ</t>
    </r>
  </si>
  <si>
    <r>
      <t xml:space="preserve">            </t>
    </r>
    <r>
      <rPr>
        <sz val="9"/>
        <color indexed="8"/>
        <rFont val="ＭＳ Ｐ明朝"/>
        <family val="1"/>
      </rPr>
      <t>に該当するかを記載します。</t>
    </r>
  </si>
  <si>
    <r>
      <t xml:space="preserve">        </t>
    </r>
    <r>
      <rPr>
        <sz val="9"/>
        <color indexed="8"/>
        <rFont val="ＭＳ Ｐ明朝"/>
        <family val="1"/>
      </rPr>
      <t>(2) 「②のうち認定計画に記載された農用地等の取得に充てるための金額（証明額）」③欄</t>
    </r>
  </si>
  <si>
    <r>
      <t xml:space="preserve">                </t>
    </r>
    <r>
      <rPr>
        <sz val="9"/>
        <color indexed="8"/>
        <rFont val="ＭＳ Ｐ明朝"/>
        <family val="1"/>
      </rPr>
      <t>農林水産大臣から証明を受けた「農業経営基盤強化準備金に関する証明書」による証明額を記載します。</t>
    </r>
  </si>
  <si>
    <r>
      <t xml:space="preserve">        </t>
    </r>
    <r>
      <rPr>
        <sz val="9"/>
        <color indexed="8"/>
        <rFont val="ＭＳ Ｐ明朝"/>
        <family val="1"/>
      </rPr>
      <t>(3)「事業所得の金額」④欄</t>
    </r>
  </si>
  <si>
    <r>
      <t xml:space="preserve">                </t>
    </r>
    <r>
      <rPr>
        <sz val="9"/>
        <color indexed="8"/>
        <rFont val="ＭＳ Ｐ明朝"/>
        <family val="1"/>
      </rPr>
      <t>その年分の事業所得の金額（措法第24条の２、第24条の３の規定により必要経費に算入すべき金額（⑤</t>
    </r>
  </si>
  <si>
    <r>
      <t xml:space="preserve">            </t>
    </r>
    <r>
      <rPr>
        <sz val="9"/>
        <color indexed="8"/>
        <rFont val="ＭＳ Ｐ明朝"/>
        <family val="1"/>
      </rPr>
      <t>欄及び⑲欄の金額）を必要経費に算入せず、かつ青色申告特別控除を適用しないで計算した金額）を記載し</t>
    </r>
  </si>
  <si>
    <r>
      <t xml:space="preserve">            </t>
    </r>
    <r>
      <rPr>
        <sz val="9"/>
        <color indexed="8"/>
        <rFont val="ＭＳ Ｐ明朝"/>
        <family val="1"/>
      </rPr>
      <t>ます。</t>
    </r>
  </si>
  <si>
    <r>
      <t xml:space="preserve">        </t>
    </r>
    <r>
      <rPr>
        <sz val="9"/>
        <color indexed="8"/>
        <rFont val="ＭＳ Ｐ明朝"/>
        <family val="1"/>
      </rPr>
      <t>(4) 「年初の各年分の準備金額」⑥欄</t>
    </r>
  </si>
  <si>
    <r>
      <t xml:space="preserve">                </t>
    </r>
    <r>
      <rPr>
        <sz val="9"/>
        <color indexed="8"/>
        <rFont val="ＭＳ Ｐ明朝"/>
        <family val="1"/>
      </rPr>
      <t>各年に積み立てた金額のうち、本年に繰り越された金額を記載します。</t>
    </r>
  </si>
  <si>
    <r>
      <t xml:space="preserve">             </t>
    </r>
    <r>
      <rPr>
        <sz val="9"/>
        <color indexed="8"/>
        <rFont val="ＭＳ Ｐ明朝"/>
        <family val="1"/>
      </rPr>
      <t>(注)</t>
    </r>
  </si>
  <si>
    <r>
      <t xml:space="preserve"> </t>
    </r>
    <r>
      <rPr>
        <sz val="9"/>
        <color indexed="8"/>
        <rFont val="ＭＳ Ｐ明朝"/>
        <family val="1"/>
      </rPr>
      <t>措法第24条の２第６項又は第７項を適用する場合は、被相続人等が各年に積み立てた金額を含みま</t>
    </r>
  </si>
  <si>
    <r>
      <t xml:space="preserve">                     </t>
    </r>
    <r>
      <rPr>
        <sz val="9"/>
        <color indexed="8"/>
        <rFont val="ＭＳ Ｐ明朝"/>
        <family val="1"/>
      </rPr>
      <t>す。</t>
    </r>
  </si>
  <si>
    <r>
      <t xml:space="preserve">        </t>
    </r>
    <r>
      <rPr>
        <sz val="9"/>
        <color indexed="8"/>
        <rFont val="ＭＳ Ｐ明朝"/>
        <family val="1"/>
      </rPr>
      <t>(5) 「５年を経過した場合」⑦欄</t>
    </r>
  </si>
  <si>
    <r>
      <t xml:space="preserve">                </t>
    </r>
    <r>
      <rPr>
        <sz val="9"/>
        <color indexed="8"/>
        <rFont val="ＭＳ Ｐ明朝"/>
        <family val="1"/>
      </rPr>
      <t>積み立てた年の翌年１月１日から５年を経過した準備金の金額を記載します。</t>
    </r>
  </si>
  <si>
    <r>
      <t xml:space="preserve"> </t>
    </r>
    <r>
      <rPr>
        <sz val="9"/>
        <color indexed="8"/>
        <rFont val="ＭＳ Ｐ明朝"/>
        <family val="1"/>
      </rPr>
      <t>この準備金は、積み立てた翌年１月１日から５年を経過したときは、経過した日の属する年分の総収</t>
    </r>
  </si>
  <si>
    <r>
      <t xml:space="preserve">                     </t>
    </r>
    <r>
      <rPr>
        <sz val="9"/>
        <color indexed="8"/>
        <rFont val="ＭＳ Ｐ明朝"/>
        <family val="1"/>
      </rPr>
      <t>入金額に算入することとなっています。</t>
    </r>
  </si>
  <si>
    <r>
      <t xml:space="preserve">        </t>
    </r>
    <r>
      <rPr>
        <sz val="9"/>
        <color indexed="8"/>
        <rFont val="ＭＳ Ｐ明朝"/>
        <family val="1"/>
      </rPr>
      <t>(6) 「任意取崩し等の場合」⑧欄</t>
    </r>
  </si>
  <si>
    <r>
      <t xml:space="preserve">                </t>
    </r>
    <r>
      <rPr>
        <sz val="9"/>
        <color indexed="8"/>
        <rFont val="ＭＳ Ｐ明朝"/>
        <family val="1"/>
      </rPr>
      <t>措法第24条の２第３項の規定により総収入金額に算入する、又は算入すべきこととなった同項に規定す</t>
    </r>
  </si>
  <si>
    <r>
      <t xml:space="preserve">            </t>
    </r>
    <r>
      <rPr>
        <sz val="9"/>
        <color indexed="8"/>
        <rFont val="ＭＳ Ｐ明朝"/>
        <family val="1"/>
      </rPr>
      <t>る農業経営基盤強化準備金の額に相当する金額を記載します。</t>
    </r>
  </si>
  <si>
    <r>
      <t xml:space="preserve">        </t>
    </r>
    <r>
      <rPr>
        <sz val="9"/>
        <color indexed="8"/>
        <rFont val="ＭＳ Ｐ明朝"/>
        <family val="1"/>
      </rPr>
      <t>(7) 「⑦及び⑧以外の場合」⑨欄</t>
    </r>
  </si>
  <si>
    <r>
      <t xml:space="preserve">                </t>
    </r>
    <r>
      <rPr>
        <sz val="9"/>
        <color indexed="8"/>
        <rFont val="ＭＳ Ｐ明朝"/>
        <family val="1"/>
      </rPr>
      <t>措法第24条の２第４項又は第８項の規定により、本年分の総収入金額に算入する金額を記載します。</t>
    </r>
  </si>
  <si>
    <r>
      <t xml:space="preserve">           </t>
    </r>
    <r>
      <rPr>
        <sz val="9"/>
        <color indexed="8"/>
        <rFont val="ＭＳ Ｐ明朝"/>
        <family val="1"/>
      </rPr>
      <t>措法第24条の３の規定を適用する場合に記載します。</t>
    </r>
  </si>
  <si>
    <r>
      <t xml:space="preserve">        </t>
    </r>
    <r>
      <rPr>
        <sz val="9"/>
        <color indexed="8"/>
        <rFont val="ＭＳ Ｐ明朝"/>
        <family val="1"/>
      </rPr>
      <t>(1) 「②のうち準備金として積み立てられなかった交付金等の金額（証明額）」⑯の欄</t>
    </r>
  </si>
  <si>
    <r>
      <t xml:space="preserve">                </t>
    </r>
    <r>
      <rPr>
        <sz val="9"/>
        <color indexed="8"/>
        <rFont val="ＭＳ Ｐ明朝"/>
        <family val="1"/>
      </rPr>
      <t>農林水産大臣から証明を受けた「農用地等を取得した場合の証明書」による証明額を記載します。</t>
    </r>
  </si>
  <si>
    <r>
      <t xml:space="preserve">        </t>
    </r>
    <r>
      <rPr>
        <sz val="9"/>
        <color indexed="8"/>
        <rFont val="ＭＳ Ｐ明朝"/>
        <family val="1"/>
      </rPr>
      <t>(2) 「事業所得の金額」⑱欄</t>
    </r>
  </si>
  <si>
    <r>
      <t xml:space="preserve">                </t>
    </r>
    <r>
      <rPr>
        <sz val="9"/>
        <color indexed="8"/>
        <rFont val="ＭＳ Ｐ明朝"/>
        <family val="1"/>
      </rPr>
      <t>その年分の事業所得の金額（措法第24条の３の規定により必要経費に算入すべき金額（⑲欄の金額）を</t>
    </r>
  </si>
  <si>
    <r>
      <t xml:space="preserve">            </t>
    </r>
    <r>
      <rPr>
        <sz val="9"/>
        <color indexed="8"/>
        <rFont val="ＭＳ Ｐ明朝"/>
        <family val="1"/>
      </rPr>
      <t>必要経費に算入せず、かつ青色申告特別控除を適用しないで計算した金額）を記載します。</t>
    </r>
  </si>
  <si>
    <r>
      <t xml:space="preserve">        </t>
    </r>
    <r>
      <rPr>
        <sz val="9"/>
        <color indexed="8"/>
        <rFont val="ＭＳ Ｐ明朝"/>
        <family val="1"/>
      </rPr>
      <t>(3) 「個別資産の必要経費算入額」⑳欄</t>
    </r>
  </si>
  <si>
    <r>
      <t xml:space="preserve">                </t>
    </r>
    <r>
      <rPr>
        <sz val="9"/>
        <color indexed="8"/>
        <rFont val="ＭＳ Ｐ明朝"/>
        <family val="1"/>
      </rPr>
      <t>措法第24条の３に基づき取得した農用地等が２以上ある場合において、「必要経費算入額」⑲欄のうち個</t>
    </r>
  </si>
  <si>
    <r>
      <t xml:space="preserve">            </t>
    </r>
    <r>
      <rPr>
        <sz val="9"/>
        <color indexed="8"/>
        <rFont val="ＭＳ Ｐ明朝"/>
        <family val="1"/>
      </rPr>
      <t>別資産の必要経費算入額は、「取得した農用地等の取得価額」⑬欄の金額を上限として、納税者の計算によ</t>
    </r>
  </si>
  <si>
    <r>
      <t xml:space="preserve">            </t>
    </r>
    <r>
      <rPr>
        <sz val="9"/>
        <color indexed="8"/>
        <rFont val="ＭＳ Ｐ明朝"/>
        <family val="1"/>
      </rPr>
      <t>るものとします。</t>
    </r>
  </si>
  <si>
    <r>
      <t xml:space="preserve">                </t>
    </r>
    <r>
      <rPr>
        <sz val="9"/>
        <color indexed="8"/>
        <rFont val="ＭＳ Ｐ明朝"/>
        <family val="1"/>
      </rPr>
      <t>なお、措法第24条の３の規定の適用を受けた農用地等について所得税に関する法令の規定を適用する場</t>
    </r>
  </si>
  <si>
    <r>
      <t xml:space="preserve">            </t>
    </r>
    <r>
      <rPr>
        <sz val="9"/>
        <color indexed="8"/>
        <rFont val="ＭＳ Ｐ明朝"/>
        <family val="1"/>
      </rPr>
      <t>合には、当該農用地については、当該農用地等の「取得した農用地等の取得価額」⑬欄の金額から「個別資</t>
    </r>
  </si>
  <si>
    <r>
      <t xml:space="preserve">            </t>
    </r>
    <r>
      <rPr>
        <sz val="9"/>
        <color indexed="8"/>
        <rFont val="ＭＳ Ｐ明朝"/>
        <family val="1"/>
      </rPr>
      <t>産の必要経費算入額」⑳欄の金額を控除した金額をもって取得したものとみなされます。</t>
    </r>
  </si>
  <si>
    <t xml:space="preserve">                                                                                                                                           </t>
  </si>
  <si>
    <t>氏　名</t>
  </si>
  <si>
    <t>円</t>
  </si>
  <si>
    <t>②のうち認定計画に記載された</t>
  </si>
  <si>
    <t>交付金等の額　（農業所得の雑収入として計上）</t>
  </si>
  <si>
    <t>事　　　業　　　所　　　得　　　の　　　金　　　額</t>
  </si>
  <si>
    <t>農用地等の取得に充てるための金額　（証明額）</t>
  </si>
  <si>
    <t>必要経費算入額</t>
  </si>
  <si>
    <t>（③と④のうちいずれか少ない金額以下の金額）</t>
  </si>
  <si>
    <t>積　立　年　分</t>
  </si>
  <si>
    <t>本  年  分</t>
  </si>
  <si>
    <t>計</t>
  </si>
  <si>
    <t>５年を経過した農業経営基盤強</t>
  </si>
  <si>
    <t>化準備金の金額総収入額算</t>
  </si>
  <si>
    <t>入額</t>
  </si>
  <si>
    <t>任意取崩し等の農業経営基盤強</t>
  </si>
  <si>
    <t>②のうち準備金として積み立て</t>
  </si>
  <si>
    <t>　（証明額）</t>
  </si>
  <si>
    <t>取得した農用地等の取得価額</t>
  </si>
  <si>
    <t>準備金等総収入金額</t>
  </si>
  <si>
    <t>　　　　　　　　　農業経営基盤強化準備金の必要経費算入及び認定計画に定めるところに</t>
  </si>
  <si>
    <t>　　　　　　　　　従い取得した農用地等に係る必要経費算入に関する明細書</t>
  </si>
  <si>
    <t>実際に積む金額</t>
  </si>
  <si>
    <t>⑧の計</t>
  </si>
  <si>
    <t>⑦</t>
  </si>
  <si>
    <r>
      <t>平　 ・　 ・</t>
    </r>
    <r>
      <rPr>
        <sz val="8.15"/>
        <color indexed="9"/>
        <rFont val="ＭＳ Ｐ明朝"/>
        <family val="1"/>
      </rPr>
      <t>0</t>
    </r>
  </si>
  <si>
    <t>⑬</t>
  </si>
  <si>
    <t>⑭</t>
  </si>
  <si>
    <t>⑮</t>
  </si>
  <si>
    <t xml:space="preserve">⑯
</t>
  </si>
  <si>
    <t xml:space="preserve">⑰
</t>
  </si>
  <si>
    <t>⑱</t>
  </si>
  <si>
    <t>⑲</t>
  </si>
  <si>
    <t>⑳</t>
  </si>
  <si>
    <t>⑫</t>
  </si>
  <si>
    <t>決算書の㊻</t>
  </si>
  <si>
    <r>
      <t xml:space="preserve"> 1　 </t>
    </r>
    <r>
      <rPr>
        <b/>
        <sz val="10.5"/>
        <color indexed="8"/>
        <rFont val="ＭＳ Ｐゴシック"/>
        <family val="3"/>
      </rPr>
      <t>農業経営基盤強化準備金の必要経費算入に関する明細書</t>
    </r>
  </si>
  <si>
    <r>
      <rPr>
        <b/>
        <sz val="11"/>
        <color indexed="8"/>
        <rFont val="ＭＳ Ｐゴシック"/>
        <family val="3"/>
      </rPr>
      <t>2</t>
    </r>
    <r>
      <rPr>
        <b/>
        <sz val="10"/>
        <color indexed="8"/>
        <rFont val="ＭＳ Ｐゴシック"/>
        <family val="3"/>
      </rPr>
      <t xml:space="preserve">　  </t>
    </r>
    <r>
      <rPr>
        <b/>
        <sz val="10.5"/>
        <color indexed="8"/>
        <rFont val="ＭＳ Ｐゴシック"/>
        <family val="3"/>
      </rPr>
      <t xml:space="preserve"> 認定計画に定めるところに従い取得した農用地等に係る必要経費算入に関する明細書</t>
    </r>
  </si>
  <si>
    <t xml:space="preserve"> ５年を経過した場合</t>
  </si>
  <si>
    <t>任意取崩し等の場合</t>
  </si>
  <si>
    <t>⑦及び⑧以外の場合</t>
  </si>
  <si>
    <t>年初の各年分 　　　    の準備金額</t>
  </si>
  <si>
    <t xml:space="preserve"> 本年分　　　　　　　　　　必要経費算入額</t>
  </si>
  <si>
    <t xml:space="preserve">翌年繰越額　         </t>
  </si>
  <si>
    <t>取      得      年      月      日</t>
  </si>
  <si>
    <t xml:space="preserve">                           交　　付　　金　　等　　の　　該　　当　　号</t>
  </si>
  <si>
    <t>農業経営基盤強化準備金の取崩しに関する明細書</t>
  </si>
  <si>
    <r>
      <rPr>
        <sz val="10"/>
        <color indexed="8"/>
        <rFont val="ＭＳ Ｐ明朝"/>
        <family val="1"/>
      </rPr>
      <t>計</t>
    </r>
    <r>
      <rPr>
        <sz val="8"/>
        <color indexed="8"/>
        <rFont val="ＭＳ Ｐ明朝"/>
        <family val="1"/>
      </rPr>
      <t xml:space="preserve">                          　　　　　　　　　　　　　　　</t>
    </r>
    <r>
      <rPr>
        <sz val="9"/>
        <color indexed="8"/>
        <rFont val="ＭＳ Ｐ明朝"/>
        <family val="1"/>
      </rPr>
      <t>（⑭＋⑮＋⑯）</t>
    </r>
  </si>
  <si>
    <t>事　　 業　  所  　得   の  　金　 　額</t>
  </si>
  <si>
    <r>
      <t xml:space="preserve">  個　別 資 産 の 必 要 経 費 算 入 額</t>
    </r>
    <r>
      <rPr>
        <sz val="10"/>
        <color indexed="9"/>
        <rFont val="ＭＳ Ｐ明朝"/>
        <family val="1"/>
      </rPr>
      <t>0</t>
    </r>
  </si>
  <si>
    <r>
      <t>　必要経費算入額の計算</t>
    </r>
    <r>
      <rPr>
        <sz val="10"/>
        <color indexed="9"/>
        <rFont val="ＭＳ Ｐ明朝"/>
        <family val="1"/>
      </rPr>
      <t>0</t>
    </r>
  </si>
  <si>
    <t xml:space="preserve">取得資産の明細
</t>
  </si>
  <si>
    <r>
      <t>られなっ方交付金の金額</t>
    </r>
    <r>
      <rPr>
        <sz val="9"/>
        <color indexed="9"/>
        <rFont val="ＭＳ Ｐ明朝"/>
        <family val="1"/>
      </rPr>
      <t>0</t>
    </r>
    <r>
      <rPr>
        <sz val="9"/>
        <rFont val="ＭＳ Ｐ明朝"/>
        <family val="1"/>
      </rPr>
      <t>　</t>
    </r>
  </si>
  <si>
    <t>(⑤＋(⑥－⑦－⑧－⑨)</t>
  </si>
  <si>
    <t>②</t>
  </si>
  <si>
    <t>③</t>
  </si>
  <si>
    <t>④</t>
  </si>
  <si>
    <t>⑤</t>
  </si>
  <si>
    <r>
      <t xml:space="preserve">                   </t>
    </r>
    <r>
      <rPr>
        <b/>
        <sz val="10.95"/>
        <color indexed="8"/>
        <rFont val="ＭＳ Ｐゴシック"/>
        <family val="3"/>
      </rPr>
      <t>「農業経営基盤強化準備金の必要経費算入及び認定計画に定めるところ</t>
    </r>
  </si>
  <si>
    <r>
      <t xml:space="preserve">                   </t>
    </r>
    <r>
      <rPr>
        <b/>
        <sz val="10.95"/>
        <color indexed="8"/>
        <rFont val="ＭＳ Ｐゴシック"/>
        <family val="3"/>
      </rPr>
      <t>に従い取得した農用地等に係る必要経費算入に関する明細書」の書き方</t>
    </r>
  </si>
  <si>
    <r>
      <t xml:space="preserve"> </t>
    </r>
    <r>
      <rPr>
        <b/>
        <sz val="9"/>
        <color indexed="8"/>
        <rFont val="ＭＳ Ｐゴシック"/>
        <family val="3"/>
      </rPr>
      <t>この明細書は、次により記載してください。</t>
    </r>
  </si>
  <si>
    <r>
      <t xml:space="preserve">   </t>
    </r>
    <r>
      <rPr>
        <b/>
        <sz val="9"/>
        <color indexed="8"/>
        <rFont val="ＭＳ Ｐゴシック"/>
        <family val="3"/>
      </rPr>
      <t>１</t>
    </r>
  </si>
  <si>
    <r>
      <t xml:space="preserve"> </t>
    </r>
    <r>
      <rPr>
        <b/>
        <sz val="9"/>
        <color indexed="8"/>
        <rFont val="ＭＳ Ｐゴシック"/>
        <family val="3"/>
      </rPr>
      <t>農業経営基盤強化準備金の必要経費算入に関する明細書</t>
    </r>
  </si>
  <si>
    <r>
      <t xml:space="preserve">   </t>
    </r>
    <r>
      <rPr>
        <b/>
        <sz val="9"/>
        <color indexed="8"/>
        <rFont val="ＭＳ Ｐゴシック"/>
        <family val="3"/>
      </rPr>
      <t>２</t>
    </r>
  </si>
  <si>
    <r>
      <t xml:space="preserve"> </t>
    </r>
    <r>
      <rPr>
        <b/>
        <sz val="9"/>
        <color indexed="8"/>
        <rFont val="ＭＳ Ｐゴシック"/>
        <family val="3"/>
      </rPr>
      <t>認定計画に定めるところに従い取得した農用地等に係る必要経費算入に関する明細書</t>
    </r>
  </si>
  <si>
    <r>
      <rPr>
        <sz val="10"/>
        <color indexed="8"/>
        <rFont val="ＭＳ Ｐ明朝"/>
        <family val="1"/>
      </rPr>
      <t>必　　要　 経　 費　 算　 入　 額</t>
    </r>
    <r>
      <rPr>
        <sz val="9"/>
        <color indexed="8"/>
        <rFont val="ＭＳ Ｐ明朝"/>
        <family val="1"/>
      </rPr>
      <t>　</t>
    </r>
    <r>
      <rPr>
        <sz val="8"/>
        <color indexed="8"/>
        <rFont val="ＭＳ Ｐ明朝"/>
        <family val="1"/>
      </rPr>
      <t>　　　　　　　　　　　　　　　　　　　</t>
    </r>
    <r>
      <rPr>
        <sz val="6.5"/>
        <color indexed="8"/>
        <rFont val="ＭＳ Ｐ明朝"/>
        <family val="1"/>
      </rPr>
      <t>（⑬の計、⑰、⑱のうちいずれか少ない金額以下の金額）</t>
    </r>
  </si>
  <si>
    <r>
      <t>算入額の計算必</t>
    </r>
    <r>
      <rPr>
        <sz val="7"/>
        <color indexed="8"/>
        <rFont val="ＭＳ Ｐ明朝"/>
        <family val="1"/>
      </rPr>
      <t xml:space="preserve"> </t>
    </r>
    <r>
      <rPr>
        <sz val="11"/>
        <color indexed="8"/>
        <rFont val="ＭＳ Ｐ明朝"/>
        <family val="1"/>
      </rPr>
      <t>要</t>
    </r>
    <r>
      <rPr>
        <sz val="7"/>
        <color indexed="8"/>
        <rFont val="ＭＳ Ｐ明朝"/>
        <family val="1"/>
      </rPr>
      <t xml:space="preserve"> </t>
    </r>
    <r>
      <rPr>
        <sz val="11"/>
        <color indexed="8"/>
        <rFont val="ＭＳ Ｐ明朝"/>
        <family val="1"/>
      </rPr>
      <t>経</t>
    </r>
    <r>
      <rPr>
        <sz val="7"/>
        <color indexed="8"/>
        <rFont val="ＭＳ Ｐ明朝"/>
        <family val="1"/>
      </rPr>
      <t xml:space="preserve"> </t>
    </r>
    <r>
      <rPr>
        <sz val="11"/>
        <color indexed="8"/>
        <rFont val="ＭＳ Ｐ明朝"/>
        <family val="1"/>
      </rPr>
      <t>費</t>
    </r>
  </si>
  <si>
    <t>２号様式                 充てるための金額</t>
  </si>
  <si>
    <t>４号様式                 積立られなかった金額</t>
  </si>
  <si>
    <t>固定資産圧縮損の    金額</t>
  </si>
  <si>
    <t>農地水環境保全・中山間地交付金</t>
  </si>
  <si>
    <t>米の直接支払い交付金</t>
  </si>
  <si>
    <t>水田活用の直接支払い交付金</t>
  </si>
  <si>
    <t>畑作物直接支払交付金</t>
  </si>
  <si>
    <t>経営所得安定対策交付金（固定払い・数量払い・米変動補填金）</t>
  </si>
  <si>
    <t>交付金　　該当号</t>
  </si>
  <si>
    <t>3･4</t>
  </si>
  <si>
    <t>担い手経営安定交付金（黄ゲタ・緑ゲタ）</t>
  </si>
  <si>
    <t>担い手経営安定交付金（収入減少補填金）</t>
  </si>
  <si>
    <t>取得年月日　　　ｈ26/1/1　　→　　平　26　・　1　・　1</t>
  </si>
  <si>
    <r>
      <t xml:space="preserve">年度変更                </t>
    </r>
    <r>
      <rPr>
        <sz val="8"/>
        <rFont val="ＭＳ Ｐゴシック"/>
        <family val="3"/>
      </rPr>
      <t>(ここに年号を記入する)</t>
    </r>
  </si>
  <si>
    <r>
      <t>該当号　　　　　　　　　　</t>
    </r>
    <r>
      <rPr>
        <sz val="8"/>
        <rFont val="ＭＳ Ｐゴシック"/>
        <family val="3"/>
      </rPr>
      <t>（ここに番号を記入する）</t>
    </r>
  </si>
  <si>
    <r>
      <t>平　 ・　 ・</t>
    </r>
    <r>
      <rPr>
        <sz val="8.15"/>
        <color indexed="9"/>
        <rFont val="ＭＳ Ｐ明朝"/>
        <family val="1"/>
      </rPr>
      <t>0</t>
    </r>
  </si>
  <si>
    <t>中小企業者が機械等を取得した場合の所得税額の特別控除に関する明細書</t>
  </si>
  <si>
    <t>年分）</t>
  </si>
  <si>
    <t xml:space="preserve">氏  名 </t>
  </si>
  <si>
    <t xml:space="preserve">   （平成</t>
  </si>
  <si>
    <r>
      <t xml:space="preserve">年度変更         </t>
    </r>
    <r>
      <rPr>
        <b/>
        <sz val="8"/>
        <rFont val="ＭＳ Ｐ明朝"/>
        <family val="1"/>
      </rPr>
      <t>(ここに年号を記入する)</t>
    </r>
  </si>
  <si>
    <t>該当号</t>
  </si>
  <si>
    <t>種類リスト</t>
  </si>
  <si>
    <r>
      <t>資</t>
    </r>
    <r>
      <rPr>
        <sz val="4"/>
        <color indexed="8"/>
        <rFont val="ＭＳ Ｐ明朝"/>
        <family val="1"/>
      </rPr>
      <t>　　</t>
    </r>
    <r>
      <rPr>
        <sz val="11"/>
        <color indexed="8"/>
        <rFont val="ＭＳ Ｐ明朝"/>
        <family val="1"/>
      </rPr>
      <t>産</t>
    </r>
    <r>
      <rPr>
        <sz val="4"/>
        <color indexed="8"/>
        <rFont val="ＭＳ Ｐ明朝"/>
        <family val="1"/>
      </rPr>
      <t>　　</t>
    </r>
    <r>
      <rPr>
        <sz val="11"/>
        <color indexed="8"/>
        <rFont val="ＭＳ Ｐ明朝"/>
        <family val="1"/>
      </rPr>
      <t>区</t>
    </r>
    <r>
      <rPr>
        <sz val="4"/>
        <color indexed="8"/>
        <rFont val="ＭＳ Ｐ明朝"/>
        <family val="1"/>
      </rPr>
      <t>　　</t>
    </r>
    <r>
      <rPr>
        <sz val="11"/>
        <color indexed="8"/>
        <rFont val="ＭＳ Ｐ明朝"/>
        <family val="1"/>
      </rPr>
      <t>分　</t>
    </r>
  </si>
  <si>
    <r>
      <rPr>
        <sz val="12"/>
        <color indexed="8"/>
        <rFont val="ＭＳ ゴシック"/>
        <family val="3"/>
      </rPr>
      <t>（</t>
    </r>
    <r>
      <rPr>
        <sz val="13"/>
        <color indexed="8"/>
        <rFont val="ＭＳ ゴシック"/>
        <family val="3"/>
      </rPr>
      <t>平成</t>
    </r>
  </si>
  <si>
    <t>機械及び装置､工具･器具及び備品</t>
  </si>
  <si>
    <t>機械及び装置</t>
  </si>
  <si>
    <t>種類</t>
  </si>
  <si>
    <t>機械及び装置</t>
  </si>
  <si>
    <t>船舶</t>
  </si>
  <si>
    <t>事業所得に係る所得税額の計算</t>
  </si>
  <si>
    <t>機械装置等の名称</t>
  </si>
  <si>
    <t>汎用コンバイン</t>
  </si>
  <si>
    <t>車両及び運搬具</t>
  </si>
  <si>
    <r>
      <t>年分以降用</t>
    </r>
    <r>
      <rPr>
        <sz val="12"/>
        <rFont val="ＭＳ ゴシック"/>
        <family val="3"/>
      </rPr>
      <t>）</t>
    </r>
  </si>
  <si>
    <t>取得年月日</t>
  </si>
  <si>
    <t>･     ･</t>
  </si>
  <si>
    <t>工具･器具及び備品</t>
  </si>
  <si>
    <t>所得税</t>
  </si>
  <si>
    <t>配当控除</t>
  </si>
  <si>
    <t>配当控除後　　　の税額</t>
  </si>
  <si>
    <t>事業所得</t>
  </si>
  <si>
    <t>総所得</t>
  </si>
  <si>
    <t>事業割合</t>
  </si>
  <si>
    <t>改定取得価格</t>
  </si>
  <si>
    <r>
      <rPr>
        <sz val="11"/>
        <rFont val="ＭＳ Ｐ明朝"/>
        <family val="1"/>
      </rPr>
      <t>⑥</t>
    </r>
    <r>
      <rPr>
        <sz val="9"/>
        <rFont val="ＭＳ Ｐ明朝"/>
        <family val="1"/>
      </rPr>
      <t>又は</t>
    </r>
    <r>
      <rPr>
        <sz val="11"/>
        <rFont val="ＭＳ Ｐ明朝"/>
        <family val="1"/>
      </rPr>
      <t>⑥</t>
    </r>
    <r>
      <rPr>
        <sz val="9"/>
        <rFont val="ＭＳ Ｐ明朝"/>
        <family val="1"/>
      </rPr>
      <t>×</t>
    </r>
  </si>
  <si>
    <t>特定生産性向上設備等以外のもの</t>
  </si>
  <si>
    <t>取得価格の合計額</t>
  </si>
  <si>
    <t>本年分</t>
  </si>
  <si>
    <t>事業税額</t>
  </si>
  <si>
    <r>
      <t xml:space="preserve">   ⑦のうち特定生産性向上設備等</t>
    </r>
    <r>
      <rPr>
        <sz val="10"/>
        <color indexed="9"/>
        <rFont val="ＭＳ Ｐ明朝"/>
        <family val="1"/>
      </rPr>
      <t>等</t>
    </r>
  </si>
  <si>
    <r>
      <rPr>
        <sz val="3"/>
        <color indexed="9"/>
        <rFont val="ＭＳ Ｐ明朝"/>
        <family val="1"/>
      </rPr>
      <t>○</t>
    </r>
    <r>
      <rPr>
        <sz val="10"/>
        <rFont val="ＭＳ Ｐ明朝"/>
        <family val="1"/>
      </rPr>
      <t>(</t>
    </r>
    <r>
      <rPr>
        <sz val="11"/>
        <rFont val="ＭＳ Ｐ明朝"/>
        <family val="1"/>
      </rPr>
      <t>⑯</t>
    </r>
    <r>
      <rPr>
        <sz val="10"/>
        <rFont val="ＭＳ Ｐ明朝"/>
        <family val="1"/>
      </rPr>
      <t>と</t>
    </r>
    <r>
      <rPr>
        <sz val="11"/>
        <rFont val="ＭＳ Ｐ明朝"/>
        <family val="1"/>
      </rPr>
      <t>⑰</t>
    </r>
    <r>
      <rPr>
        <sz val="10"/>
        <rFont val="ＭＳ Ｐ明朝"/>
        <family val="1"/>
      </rPr>
      <t>のうち少ない金額)</t>
    </r>
    <r>
      <rPr>
        <sz val="3"/>
        <color indexed="9"/>
        <rFont val="ＭＳ Ｐ明朝"/>
        <family val="1"/>
      </rPr>
      <t>○</t>
    </r>
  </si>
  <si>
    <r>
      <rPr>
        <sz val="10"/>
        <color indexed="9"/>
        <rFont val="ＭＳ Ｐ明朝"/>
        <family val="1"/>
      </rPr>
      <t>○</t>
    </r>
    <r>
      <rPr>
        <sz val="10"/>
        <color indexed="8"/>
        <rFont val="ＭＳ Ｐ明朝"/>
        <family val="1"/>
      </rPr>
      <t>以上のものに係る額の合計額</t>
    </r>
    <r>
      <rPr>
        <sz val="6"/>
        <color indexed="9"/>
        <rFont val="ＭＳ Ｐ明朝"/>
        <family val="1"/>
      </rPr>
      <t>○</t>
    </r>
  </si>
  <si>
    <t>所得税額超過構成額</t>
  </si>
  <si>
    <t>税額控除限度額</t>
  </si>
  <si>
    <t>年月日の記入の仕方    h26/1/1  →  26 ･ 1 ･ 1に変換される｡</t>
  </si>
  <si>
    <t>本年税額控除額</t>
  </si>
  <si>
    <t>元に戻す場合は”・　　・”と入れる</t>
  </si>
  <si>
    <t>本年税額基準額</t>
  </si>
  <si>
    <t>差引本年税額基準残額</t>
  </si>
  <si>
    <t>本年税額控除可能額</t>
  </si>
  <si>
    <t>特定生産設備等に該当する場合は"１"を､       それ以外は"０"を記入する</t>
  </si>
  <si>
    <t>繰越税額控除限度超過額</t>
  </si>
  <si>
    <t>１台目</t>
  </si>
  <si>
    <t>２台目</t>
  </si>
  <si>
    <t>３台目</t>
  </si>
  <si>
    <t>４台目</t>
  </si>
  <si>
    <t>５台目</t>
  </si>
  <si>
    <t>同上のうち本年繰越税額控除可能額</t>
  </si>
  <si>
    <t>本年度に購入した機械等の場合は"１"を､ 前年度の購入した機械等の場合は"０"  を記入する</t>
  </si>
  <si>
    <t>本  年  税　額  控  除  額</t>
  </si>
  <si>
    <t>（㉑と㉒のうち少ない金額）</t>
  </si>
  <si>
    <t>所得税額超過構成額</t>
  </si>
  <si>
    <r>
      <rPr>
        <sz val="1"/>
        <rFont val="ＭＳ Ｐ明朝"/>
        <family val="1"/>
      </rPr>
      <t>　</t>
    </r>
    <r>
      <rPr>
        <sz val="10"/>
        <rFont val="ＭＳ Ｐ明朝"/>
        <family val="1"/>
      </rPr>
      <t>に係る額の合計額</t>
    </r>
    <r>
      <rPr>
        <sz val="3"/>
        <color indexed="9"/>
        <rFont val="ＭＳ Ｐ明朝"/>
        <family val="1"/>
      </rPr>
      <t>額</t>
    </r>
  </si>
  <si>
    <t>本年繰越税額控除額</t>
  </si>
  <si>
    <t>税額控除限度額</t>
  </si>
  <si>
    <t>所得税額の特別控除額</t>
  </si>
  <si>
    <t>本年税額基準額残額</t>
  </si>
  <si>
    <t>翌  年  繰  越  税  額  控  除  限  度  超  過  額  の  計  算</t>
  </si>
  <si>
    <t>年　　　　　　　　分</t>
  </si>
  <si>
    <t>本年控除可能額等</t>
  </si>
  <si>
    <t xml:space="preserve">  円</t>
  </si>
  <si>
    <r>
      <t>㉗</t>
    </r>
    <r>
      <rPr>
        <sz val="12"/>
        <rFont val="ＭＳ Ｐゴシック"/>
        <family val="3"/>
      </rPr>
      <t>の欄に前年度の</t>
    </r>
    <r>
      <rPr>
        <sz val="14"/>
        <rFont val="ＭＳ Ｐゴシック"/>
        <family val="3"/>
      </rPr>
      <t>㉙</t>
    </r>
    <r>
      <rPr>
        <sz val="12"/>
        <rFont val="ＭＳ Ｐゴシック"/>
        <family val="3"/>
      </rPr>
      <t>の合計の数字を入れる</t>
    </r>
  </si>
  <si>
    <t>（前　年　分）</t>
  </si>
  <si>
    <t>生産性以外</t>
  </si>
  <si>
    <t xml:space="preserve"> (⑨の金額)</t>
  </si>
  <si>
    <t xml:space="preserve"> (⑫の金額)</t>
  </si>
  <si>
    <t>生産性</t>
  </si>
  <si>
    <t>本年分計</t>
  </si>
  <si>
    <t>合計</t>
  </si>
  <si>
    <t>①</t>
  </si>
  <si>
    <t>第</t>
  </si>
  <si>
    <t>号</t>
  </si>
  <si>
    <t>ｿﾌﾄｳｪｱ</t>
  </si>
  <si>
    <t>②</t>
  </si>
  <si>
    <t>車両及び運搬具</t>
  </si>
  <si>
    <t>船舶</t>
  </si>
  <si>
    <t>③</t>
  </si>
  <si>
    <t>④</t>
  </si>
  <si>
    <t>･     ･</t>
  </si>
  <si>
    <t>指定事業の用に供した年月日</t>
  </si>
  <si>
    <t>⑤</t>
  </si>
  <si>
    <t>取得価額又は製作価額</t>
  </si>
  <si>
    <t>⑥</t>
  </si>
  <si>
    <t>⑦</t>
  </si>
  <si>
    <t>（</t>
  </si>
  <si>
    <t>）</t>
  </si>
  <si>
    <t>所得税額の特別控除額の計算</t>
  </si>
  <si>
    <t>　本    年    分</t>
  </si>
  <si>
    <t>⑧</t>
  </si>
  <si>
    <t>本年繰越税額控除額</t>
  </si>
  <si>
    <t>⑱</t>
  </si>
  <si>
    <t xml:space="preserve">                            円 
</t>
  </si>
  <si>
    <t>事業所得がマイナスの場合はここにだけ記入する事</t>
  </si>
  <si>
    <t>⑲</t>
  </si>
  <si>
    <t>⑨</t>
  </si>
  <si>
    <t>（</t>
  </si>
  <si>
    <r>
      <t>⑧</t>
    </r>
    <r>
      <rPr>
        <sz val="9"/>
        <rFont val="ＭＳ Ｐ明朝"/>
        <family val="1"/>
      </rPr>
      <t>×</t>
    </r>
  </si>
  <si>
    <t>）</t>
  </si>
  <si>
    <t>事業所得に係る所得税額</t>
  </si>
  <si>
    <t>⑩</t>
  </si>
  <si>
    <t>⑳</t>
  </si>
  <si>
    <t>（⑰－⑲）</t>
  </si>
  <si>
    <t>⑪</t>
  </si>
  <si>
    <r>
      <t>　　　前年繰越分</t>
    </r>
    <r>
      <rPr>
        <sz val="12"/>
        <color indexed="9"/>
        <rFont val="ＭＳ Ｐ明朝"/>
        <family val="1"/>
      </rPr>
      <t>000</t>
    </r>
  </si>
  <si>
    <t>㉑</t>
  </si>
  <si>
    <r>
      <rPr>
        <sz val="11"/>
        <rFont val="ＭＳ Ｐ明朝"/>
        <family val="1"/>
      </rPr>
      <t>⑩</t>
    </r>
    <r>
      <rPr>
        <sz val="10"/>
        <rFont val="ＭＳ Ｐ明朝"/>
        <family val="1"/>
      </rPr>
      <t>×</t>
    </r>
  </si>
  <si>
    <t>（⑪－⑫－⑱）</t>
  </si>
  <si>
    <t>⑫</t>
  </si>
  <si>
    <t>㉒</t>
  </si>
  <si>
    <t>(⑨と⑪のうち少ない金額)</t>
  </si>
  <si>
    <t>所得税額超過構成額</t>
  </si>
  <si>
    <t>⑬</t>
  </si>
  <si>
    <t>㉓</t>
  </si>
  <si>
    <t>⑭</t>
  </si>
  <si>
    <t xml:space="preserve"> （⑫－⑬）</t>
  </si>
  <si>
    <t>㉔</t>
  </si>
  <si>
    <t>⑮</t>
  </si>
  <si>
    <r>
      <t>　⑦のうち特定生産性向上設備等</t>
    </r>
    <r>
      <rPr>
        <sz val="10"/>
        <color indexed="9"/>
        <rFont val="ＭＳ Ｐ明朝"/>
        <family val="1"/>
      </rPr>
      <t>等</t>
    </r>
  </si>
  <si>
    <t>㉕</t>
  </si>
  <si>
    <t>⑯</t>
  </si>
  <si>
    <t>（㉓－㉔)</t>
  </si>
  <si>
    <r>
      <t>⑮</t>
    </r>
    <r>
      <rPr>
        <sz val="9"/>
        <rFont val="ＭＳ Ｐ明朝"/>
        <family val="1"/>
      </rPr>
      <t>×</t>
    </r>
  </si>
  <si>
    <t>㉖</t>
  </si>
  <si>
    <t>⑰</t>
  </si>
  <si>
    <t>(⑭＋⑳＋㉕)</t>
  </si>
  <si>
    <t>(⑪－⑫)</t>
  </si>
  <si>
    <t>前年繰越額又は</t>
  </si>
  <si>
    <t>翌年繰越額</t>
  </si>
  <si>
    <t>本年税額控除限度額</t>
  </si>
  <si>
    <t>（㉗－㉘）</t>
  </si>
  <si>
    <t>㉗</t>
  </si>
  <si>
    <t>㉘</t>
  </si>
  <si>
    <t>㉙</t>
  </si>
  <si>
    <t xml:space="preserve">(前年の㉙の本年分の金額) 　　　　　   </t>
  </si>
  <si>
    <t>外 円</t>
  </si>
  <si>
    <t xml:space="preserve"> (⑯の金額)</t>
  </si>
  <si>
    <t xml:space="preserve"> (⑱の金額)</t>
  </si>
  <si>
    <r>
      <t xml:space="preserve">外 </t>
    </r>
    <r>
      <rPr>
        <sz val="10"/>
        <color indexed="9"/>
        <rFont val="ＭＳ Ｐ明朝"/>
        <family val="1"/>
      </rPr>
      <t>円</t>
    </r>
  </si>
  <si>
    <t>合                   計</t>
  </si>
  <si>
    <t>機械 装 置 等 の概 要</t>
  </si>
  <si>
    <r>
      <t xml:space="preserve">                            </t>
    </r>
    <r>
      <rPr>
        <b/>
        <sz val="9.45"/>
        <color indexed="8"/>
        <rFont val="ＭＳ ゴシック"/>
        <family val="3"/>
      </rPr>
      <t>中小企業者が機械等を取得した場合の所得税額の特別控除に関する明細書</t>
    </r>
  </si>
  <si>
    <r>
      <t xml:space="preserve">    </t>
    </r>
    <r>
      <rPr>
        <sz val="9.45"/>
        <color indexed="8"/>
        <rFont val="ＭＳ 明朝"/>
        <family val="1"/>
      </rPr>
      <t>この明細書は、青色申告者である中小企業者が租税特別措置法（以下「措法」といいます。）第10条の３第３項</t>
    </r>
  </si>
  <si>
    <r>
      <t xml:space="preserve"> </t>
    </r>
    <r>
      <rPr>
        <sz val="9.45"/>
        <color indexed="8"/>
        <rFont val="ＭＳ 明朝"/>
        <family val="1"/>
      </rPr>
      <t>及び第４項に規定する中小企業者が機械等を取得した場合の所得税額の特別控除の適用を受けるときに使用しま</t>
    </r>
  </si>
  <si>
    <r>
      <t xml:space="preserve"> </t>
    </r>
    <r>
      <rPr>
        <sz val="9.45"/>
        <color indexed="8"/>
        <rFont val="ＭＳ 明朝"/>
        <family val="1"/>
      </rPr>
      <t>す。</t>
    </r>
  </si>
  <si>
    <r>
      <t xml:space="preserve">    </t>
    </r>
    <r>
      <rPr>
        <sz val="9.45"/>
        <color indexed="8"/>
        <rFont val="ＭＳ 明朝"/>
        <family val="1"/>
      </rPr>
      <t>この明細書は、中小企業者が機械等を取得した場合の所得税額の特別控除を受ける年分の確定申告書に添付して</t>
    </r>
  </si>
  <si>
    <r>
      <t xml:space="preserve"> </t>
    </r>
    <r>
      <rPr>
        <sz val="9.45"/>
        <color indexed="8"/>
        <rFont val="ＭＳ 明朝"/>
        <family val="1"/>
      </rPr>
      <t>ください。</t>
    </r>
  </si>
  <si>
    <r>
      <t xml:space="preserve"> </t>
    </r>
    <r>
      <rPr>
        <sz val="9.45"/>
        <color indexed="8"/>
        <rFont val="ＭＳ 明朝"/>
        <family val="1"/>
      </rPr>
      <t>１</t>
    </r>
  </si>
  <si>
    <r>
      <t xml:space="preserve"> </t>
    </r>
    <r>
      <rPr>
        <sz val="9.45"/>
        <color indexed="8"/>
        <rFont val="ＭＳ 明朝"/>
        <family val="1"/>
      </rPr>
      <t>記載要領</t>
    </r>
  </si>
  <si>
    <r>
      <t xml:space="preserve">   </t>
    </r>
    <r>
      <rPr>
        <sz val="9.45"/>
        <color indexed="8"/>
        <rFont val="ＭＳ 明朝"/>
        <family val="1"/>
      </rPr>
      <t>⑴</t>
    </r>
  </si>
  <si>
    <r>
      <t xml:space="preserve"> </t>
    </r>
    <r>
      <rPr>
        <sz val="9.45"/>
        <color indexed="8"/>
        <rFont val="ＭＳ 明朝"/>
        <family val="1"/>
      </rPr>
      <t>「①」欄の空欄には、この規定の適用を受ける該当号を記載します。</t>
    </r>
  </si>
  <si>
    <r>
      <t xml:space="preserve">   </t>
    </r>
    <r>
      <rPr>
        <sz val="9.45"/>
        <color indexed="8"/>
        <rFont val="ＭＳ 明朝"/>
        <family val="1"/>
      </rPr>
      <t>⑵</t>
    </r>
  </si>
  <si>
    <r>
      <t xml:space="preserve"> </t>
    </r>
    <r>
      <rPr>
        <sz val="9.45"/>
        <color indexed="8"/>
        <rFont val="ＭＳ 明朝"/>
        <family val="1"/>
      </rPr>
      <t>「②」欄及び「③」欄には、特定機械装置等の耐用年数省令別表第一及び別表第二に定める種類及び設備の</t>
    </r>
  </si>
  <si>
    <r>
      <t xml:space="preserve">       </t>
    </r>
    <r>
      <rPr>
        <sz val="9.45"/>
        <color indexed="8"/>
        <rFont val="ＭＳ 明朝"/>
        <family val="1"/>
      </rPr>
      <t>名称を記載します。</t>
    </r>
  </si>
  <si>
    <r>
      <t xml:space="preserve">   </t>
    </r>
    <r>
      <rPr>
        <sz val="9.45"/>
        <color indexed="8"/>
        <rFont val="ＭＳ 明朝"/>
        <family val="1"/>
      </rPr>
      <t>⑶</t>
    </r>
  </si>
  <si>
    <r>
      <t xml:space="preserve"> </t>
    </r>
    <r>
      <rPr>
        <sz val="9.45"/>
        <color indexed="8"/>
        <rFont val="ＭＳ 明朝"/>
        <family val="1"/>
      </rPr>
      <t>「⑥」欄には、所得税法第42条又は第43条の規定の適用を受けた資産については、実際の取得（製作）価額</t>
    </r>
  </si>
  <si>
    <r>
      <t xml:space="preserve">       </t>
    </r>
    <r>
      <rPr>
        <sz val="9.45"/>
        <color indexed="8"/>
        <rFont val="ＭＳ 明朝"/>
        <family val="1"/>
      </rPr>
      <t>から国庫補助金等の金額を控除した金額を記載します。</t>
    </r>
  </si>
  <si>
    <r>
      <t xml:space="preserve">   </t>
    </r>
    <r>
      <rPr>
        <sz val="9.45"/>
        <color indexed="8"/>
        <rFont val="ＭＳ 明朝"/>
        <family val="1"/>
      </rPr>
      <t>⑷</t>
    </r>
  </si>
  <si>
    <r>
      <t xml:space="preserve"> </t>
    </r>
    <r>
      <rPr>
        <sz val="9.45"/>
        <color indexed="8"/>
        <rFont val="ＭＳ 明朝"/>
        <family val="1"/>
      </rPr>
      <t>「⑦」欄には、措法第10条の３第１項第４号に掲げる減価償却資産については、「⑥」欄の金額に    を乗</t>
    </r>
  </si>
  <si>
    <t xml:space="preserve"> </t>
  </si>
  <si>
    <r>
      <t xml:space="preserve">       </t>
    </r>
    <r>
      <rPr>
        <sz val="9.45"/>
        <color indexed="8"/>
        <rFont val="ＭＳ 明朝"/>
        <family val="1"/>
      </rPr>
      <t>じて計算した金額を記載します。</t>
    </r>
  </si>
  <si>
    <r>
      <t xml:space="preserve">   </t>
    </r>
    <r>
      <rPr>
        <sz val="9.45"/>
        <color indexed="8"/>
        <rFont val="ＭＳ 明朝"/>
        <family val="1"/>
      </rPr>
      <t>⑸</t>
    </r>
  </si>
  <si>
    <r>
      <t xml:space="preserve"> </t>
    </r>
    <r>
      <rPr>
        <sz val="9.45"/>
        <color indexed="8"/>
        <rFont val="ＭＳ 明朝"/>
        <family val="1"/>
      </rPr>
      <t>「⑩」欄には、次の算式により計算した額を記載します。</t>
    </r>
  </si>
  <si>
    <t xml:space="preserve">                                                                                                      </t>
  </si>
  <si>
    <r>
      <t xml:space="preserve">                        </t>
    </r>
    <r>
      <rPr>
        <sz val="9.45"/>
        <color indexed="8"/>
        <rFont val="ＭＳ 明朝"/>
        <family val="1"/>
      </rPr>
      <t>総所得金額に係る所得税額</t>
    </r>
  </si>
  <si>
    <r>
      <t xml:space="preserve"> </t>
    </r>
    <r>
      <rPr>
        <sz val="9.45"/>
        <color indexed="8"/>
        <rFont val="ＭＳ 明朝"/>
        <family val="1"/>
      </rPr>
      <t>×</t>
    </r>
  </si>
  <si>
    <t xml:space="preserve">                                                                                                          </t>
  </si>
  <si>
    <r>
      <t xml:space="preserve">       </t>
    </r>
    <r>
      <rPr>
        <sz val="9.45"/>
        <color indexed="8"/>
        <rFont val="ＭＳ 明朝"/>
        <family val="1"/>
      </rPr>
      <t>(注)</t>
    </r>
  </si>
  <si>
    <r>
      <t xml:space="preserve"> </t>
    </r>
    <r>
      <rPr>
        <sz val="9.45"/>
        <color indexed="8"/>
        <rFont val="ＭＳ 明朝"/>
        <family val="1"/>
      </rPr>
      <t>上記の算式中の「総所得金額に係る所得税額」は、配当控除後の額をいい、措法第10条から第10条</t>
    </r>
  </si>
  <si>
    <r>
      <t xml:space="preserve">                       </t>
    </r>
    <r>
      <rPr>
        <sz val="9.45"/>
        <color indexed="8"/>
        <rFont val="ＭＳ 明朝"/>
        <family val="1"/>
      </rPr>
      <t>の６までの所得税額の特別控除、（特定増改築等）住宅借入金等特別控除（措法41、41の３の２）、</t>
    </r>
  </si>
  <si>
    <r>
      <rPr>
        <sz val="9"/>
        <rFont val="ＭＳ 明朝"/>
        <family val="1"/>
      </rPr>
      <t>事業所得の金額</t>
    </r>
  </si>
  <si>
    <r>
      <t xml:space="preserve">                       </t>
    </r>
    <r>
      <rPr>
        <sz val="9.45"/>
        <color indexed="8"/>
        <rFont val="ＭＳ 明朝"/>
        <family val="1"/>
      </rPr>
      <t>政党等寄附金特別控除（措法41の18）、認定ＮＰＯ法人等寄附金特別控除（措法41の18の２）、公益</t>
    </r>
  </si>
  <si>
    <r>
      <rPr>
        <sz val="9"/>
        <rFont val="ＭＳ 明朝"/>
        <family val="1"/>
      </rPr>
      <t>総所得金額</t>
    </r>
  </si>
  <si>
    <r>
      <t xml:space="preserve">                       </t>
    </r>
    <r>
      <rPr>
        <sz val="9.45"/>
        <color indexed="8"/>
        <rFont val="ＭＳ 明朝"/>
        <family val="1"/>
      </rPr>
      <t>社団法人等寄附金特別控除（措法41の18の３）、特定震災指定寄附金特別控除（震災特例法８）、住</t>
    </r>
  </si>
  <si>
    <r>
      <t xml:space="preserve">                       </t>
    </r>
    <r>
      <rPr>
        <sz val="9.45"/>
        <color indexed="8"/>
        <rFont val="ＭＳ 明朝"/>
        <family val="1"/>
      </rPr>
      <t>宅耐震改修特別控除（措法41の19の２）、住宅特定改修特別税額控除（措法41の19の３）、認定長期</t>
    </r>
  </si>
  <si>
    <r>
      <t xml:space="preserve">                       </t>
    </r>
    <r>
      <rPr>
        <sz val="9.45"/>
        <color indexed="8"/>
        <rFont val="ＭＳ 明朝"/>
        <family val="1"/>
      </rPr>
      <t>優良住宅新築等特別税額控除（措法41の19の４）、電子証明書等特別控除（平成25年改正前の租税特</t>
    </r>
  </si>
  <si>
    <r>
      <t xml:space="preserve">                       </t>
    </r>
    <r>
      <rPr>
        <sz val="9.45"/>
        <color indexed="8"/>
        <rFont val="ＭＳ 明朝"/>
        <family val="1"/>
      </rPr>
      <t>別措置法41の19の５）及び外国税額控除（所法95）の規定を適用しないで計算した額です。</t>
    </r>
  </si>
  <si>
    <r>
      <t xml:space="preserve">                   </t>
    </r>
    <r>
      <rPr>
        <sz val="9.45"/>
        <color indexed="8"/>
        <rFont val="ＭＳ 明朝"/>
        <family val="1"/>
      </rPr>
      <t>２</t>
    </r>
  </si>
  <si>
    <r>
      <t xml:space="preserve"> </t>
    </r>
    <r>
      <rPr>
        <sz val="9.45"/>
        <color indexed="8"/>
        <rFont val="ＭＳ 明朝"/>
        <family val="1"/>
      </rPr>
      <t>上記の算式中の分母の「総所得金額」は、純損失や雑損失の繰越控除前の黒字の所得金額の合計額</t>
    </r>
  </si>
  <si>
    <r>
      <t xml:space="preserve">                       </t>
    </r>
    <r>
      <rPr>
        <sz val="9.45"/>
        <color indexed="8"/>
        <rFont val="ＭＳ 明朝"/>
        <family val="1"/>
      </rPr>
      <t>です。</t>
    </r>
  </si>
  <si>
    <r>
      <t xml:space="preserve">   </t>
    </r>
    <r>
      <rPr>
        <sz val="9.45"/>
        <color indexed="8"/>
        <rFont val="ＭＳ 明朝"/>
        <family val="1"/>
      </rPr>
      <t>⑹</t>
    </r>
  </si>
  <si>
    <r>
      <t xml:space="preserve"> </t>
    </r>
    <r>
      <rPr>
        <sz val="9.45"/>
        <color indexed="8"/>
        <rFont val="ＭＳ 明朝"/>
        <family val="1"/>
      </rPr>
      <t>「⑬」欄には、「</t>
    </r>
    <r>
      <rPr>
        <sz val="9.45"/>
        <color indexed="8"/>
        <rFont val="ＭＳ ゴシック"/>
        <family val="3"/>
      </rPr>
      <t>所得税の額から控除される特別控除額に関する明細書</t>
    </r>
    <r>
      <rPr>
        <sz val="9.45"/>
        <color indexed="8"/>
        <rFont val="ＭＳ 明朝"/>
        <family val="1"/>
      </rPr>
      <t>」の「</t>
    </r>
    <r>
      <rPr>
        <sz val="9"/>
        <color indexed="8"/>
        <rFont val="ＭＳ 明朝"/>
        <family val="1"/>
      </rPr>
      <t>㉔</t>
    </r>
    <r>
      <rPr>
        <sz val="9.45"/>
        <color indexed="8"/>
        <rFont val="ＭＳ 明朝"/>
        <family val="1"/>
      </rPr>
      <t>」欄のＢの金額を記載しま</t>
    </r>
  </si>
  <si>
    <r>
      <t xml:space="preserve">       </t>
    </r>
    <r>
      <rPr>
        <sz val="9.45"/>
        <color indexed="8"/>
        <rFont val="ＭＳ 明朝"/>
        <family val="1"/>
      </rPr>
      <t>す。</t>
    </r>
  </si>
  <si>
    <r>
      <t xml:space="preserve">   </t>
    </r>
    <r>
      <rPr>
        <sz val="9.45"/>
        <color indexed="8"/>
        <rFont val="ＭＳ 明朝"/>
        <family val="1"/>
      </rPr>
      <t>⑺</t>
    </r>
  </si>
  <si>
    <r>
      <t xml:space="preserve"> </t>
    </r>
    <r>
      <rPr>
        <sz val="9.45"/>
        <color indexed="8"/>
        <rFont val="ＭＳ 明朝"/>
        <family val="1"/>
      </rPr>
      <t>「⑱」欄には、「</t>
    </r>
    <r>
      <rPr>
        <sz val="9.45"/>
        <color indexed="8"/>
        <rFont val="ＭＳ ゴシック"/>
        <family val="3"/>
      </rPr>
      <t>所得税の額から控除される特別控除額に関する明細書</t>
    </r>
    <r>
      <rPr>
        <sz val="9.45"/>
        <color indexed="8"/>
        <rFont val="ＭＳ 明朝"/>
        <family val="1"/>
      </rPr>
      <t>」の「</t>
    </r>
    <r>
      <rPr>
        <sz val="8"/>
        <color indexed="8"/>
        <rFont val="ＭＳ 明朝"/>
        <family val="1"/>
      </rPr>
      <t>㉓</t>
    </r>
    <r>
      <rPr>
        <sz val="9.45"/>
        <color indexed="8"/>
        <rFont val="ＭＳ 明朝"/>
        <family val="1"/>
      </rPr>
      <t>」欄のＢの金額を記載しま</t>
    </r>
  </si>
  <si>
    <r>
      <t xml:space="preserve">   </t>
    </r>
    <r>
      <rPr>
        <sz val="9.45"/>
        <color indexed="8"/>
        <rFont val="ＭＳ 明朝"/>
        <family val="1"/>
      </rPr>
      <t>⑻</t>
    </r>
  </si>
  <si>
    <r>
      <t xml:space="preserve"> </t>
    </r>
    <r>
      <rPr>
        <sz val="9.45"/>
        <color indexed="8"/>
        <rFont val="ＭＳ 明朝"/>
        <family val="1"/>
      </rPr>
      <t>「</t>
    </r>
    <r>
      <rPr>
        <sz val="9"/>
        <color indexed="8"/>
        <rFont val="ＭＳ 明朝"/>
        <family val="1"/>
      </rPr>
      <t>㉓</t>
    </r>
    <r>
      <rPr>
        <sz val="9.45"/>
        <color indexed="8"/>
        <rFont val="ＭＳ 明朝"/>
        <family val="1"/>
      </rPr>
      <t>」欄の外書には、措法第10条の６の所得税の額から控除される特別控除額の特例の規定の適用を受ける</t>
    </r>
  </si>
  <si>
    <r>
      <t xml:space="preserve">       </t>
    </r>
    <r>
      <rPr>
        <sz val="9.45"/>
        <color indexed="8"/>
        <rFont val="ＭＳ 明朝"/>
        <family val="1"/>
      </rPr>
      <t>場合に、「</t>
    </r>
    <r>
      <rPr>
        <sz val="9.45"/>
        <color indexed="8"/>
        <rFont val="ＭＳ ゴシック"/>
        <family val="3"/>
      </rPr>
      <t>所得税の額から控除される特別控除額に関する明細書</t>
    </r>
    <r>
      <rPr>
        <sz val="9.45"/>
        <color indexed="8"/>
        <rFont val="ＭＳ 明朝"/>
        <family val="1"/>
      </rPr>
      <t>」の「所得税額超過構成額Ｂ」の各欄の金額</t>
    </r>
  </si>
  <si>
    <r>
      <t xml:space="preserve">       </t>
    </r>
    <r>
      <rPr>
        <sz val="9.45"/>
        <color indexed="8"/>
        <rFont val="ＭＳ 明朝"/>
        <family val="1"/>
      </rPr>
      <t>を記載します。</t>
    </r>
  </si>
  <si>
    <r>
      <t xml:space="preserve">           </t>
    </r>
    <r>
      <rPr>
        <sz val="9.45"/>
        <color indexed="8"/>
        <rFont val="ＭＳ 明朝"/>
        <family val="1"/>
      </rPr>
      <t>この場合において、「合計」欄の記載に当たっては、この金額を含めて書きます。</t>
    </r>
  </si>
  <si>
    <r>
      <t xml:space="preserve">   </t>
    </r>
    <r>
      <rPr>
        <sz val="9.45"/>
        <color indexed="8"/>
        <rFont val="ＭＳ 明朝"/>
        <family val="1"/>
      </rPr>
      <t>⑼</t>
    </r>
  </si>
  <si>
    <r>
      <t xml:space="preserve"> </t>
    </r>
    <r>
      <rPr>
        <sz val="9.45"/>
        <color indexed="8"/>
        <rFont val="ＭＳ 明朝"/>
        <family val="1"/>
      </rPr>
      <t>「機械装置等の概要」欄には、減価償却資産が特定機械装置等に該当することの詳細を記載します。</t>
    </r>
  </si>
  <si>
    <r>
      <t xml:space="preserve"> </t>
    </r>
    <r>
      <rPr>
        <sz val="9.45"/>
        <color indexed="8"/>
        <rFont val="ＭＳ 明朝"/>
        <family val="1"/>
      </rPr>
      <t>２</t>
    </r>
  </si>
  <si>
    <r>
      <t xml:space="preserve"> </t>
    </r>
    <r>
      <rPr>
        <sz val="9.45"/>
        <color indexed="8"/>
        <rFont val="ＭＳ 明朝"/>
        <family val="1"/>
      </rPr>
      <t>提出先</t>
    </r>
  </si>
  <si>
    <r>
      <t xml:space="preserve">        </t>
    </r>
    <r>
      <rPr>
        <sz val="9.45"/>
        <color indexed="8"/>
        <rFont val="ＭＳ 明朝"/>
        <family val="1"/>
      </rPr>
      <t>納税地を所轄する税務署長</t>
    </r>
  </si>
  <si>
    <r>
      <t xml:space="preserve"> </t>
    </r>
    <r>
      <rPr>
        <sz val="9.45"/>
        <color indexed="8"/>
        <rFont val="ＭＳ 明朝"/>
        <family val="1"/>
      </rPr>
      <t>３</t>
    </r>
  </si>
  <si>
    <r>
      <t xml:space="preserve"> </t>
    </r>
    <r>
      <rPr>
        <sz val="9.45"/>
        <color indexed="8"/>
        <rFont val="ＭＳ 明朝"/>
        <family val="1"/>
      </rPr>
      <t>根拠条文</t>
    </r>
  </si>
  <si>
    <r>
      <t xml:space="preserve">        </t>
    </r>
    <r>
      <rPr>
        <sz val="9.45"/>
        <color indexed="8"/>
        <rFont val="ＭＳ 明朝"/>
        <family val="1"/>
      </rPr>
      <t>措法第10条の３</t>
    </r>
  </si>
  <si>
    <t>（令和</t>
  </si>
  <si>
    <t>令</t>
  </si>
  <si>
    <t>取得年月日　　　ｒ1/5/1　　→　　令　1　・　5　・　1</t>
  </si>
  <si>
    <t>乾燥機</t>
  </si>
  <si>
    <r>
      <rPr>
        <b/>
        <sz val="11"/>
        <color indexed="8"/>
        <rFont val="ＭＳ Ｐゴシック"/>
        <family val="3"/>
      </rPr>
      <t>2</t>
    </r>
    <r>
      <rPr>
        <b/>
        <sz val="10"/>
        <color indexed="8"/>
        <rFont val="ＭＳ Ｐゴシック"/>
        <family val="3"/>
      </rPr>
      <t xml:space="preserve">　  </t>
    </r>
    <r>
      <rPr>
        <b/>
        <sz val="10.5"/>
        <color indexed="8"/>
        <rFont val="ＭＳ Ｐゴシック"/>
        <family val="3"/>
      </rPr>
      <t xml:space="preserve"> 認定計画に定めるところに従い取得した農用地等に係る必要経費算入に関する明細書</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</si>
</sst>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ge&quot;･&quot;m&quot;･&quot;d"/>
    <numFmt numFmtId="185" formatCode="&quot;平&quot;&quot;･&quot;m&quot;･&quot;d"/>
    <numFmt numFmtId="186" formatCode="&quot;平&quot;g&quot;･&quot;m&quot;･&quot;d"/>
    <numFmt numFmtId="187" formatCode="&quot;平&quot;\ｴ&quot;･&quot;m&quot;･&quot;d"/>
    <numFmt numFmtId="188" formatCode="&quot;平&quot;e&quot;･&quot;m&quot;･&quot;d"/>
    <numFmt numFmtId="189" formatCode="gge&quot;･&quot;m&quot;･&quot;d"/>
    <numFmt numFmtId="190" formatCode="#,###\ \ "/>
    <numFmt numFmtId="191" formatCode="e&quot; ･ &quot;m&quot; ･ &quot;d&quot;&quot;"/>
    <numFmt numFmtId="192" formatCode="#,##0.00_ "/>
    <numFmt numFmtId="193" formatCode="[$-411]ggge&quot;年&quot;m&quot;月&quot;d&quot;日&quot;;@"/>
    <numFmt numFmtId="194" formatCode="[$-411]ggge&quot;年&quot;"/>
    <numFmt numFmtId="195" formatCode="ggge&quot;年&quot;"/>
    <numFmt numFmtId="196" formatCode="&quot;令和元年&quot;m&quot;月&quot;d&quot;日&quot;;@"/>
    <numFmt numFmtId="197" formatCode="[$-411]ge\.m\.d;@"/>
    <numFmt numFmtId="198" formatCode="&quot;令&quot;"/>
    <numFmt numFmtId="199" formatCode="&quot;平&quot;"/>
  </numFmts>
  <fonts count="127">
    <font>
      <sz val="11"/>
      <name val="ＭＳ Ｐゴシック"/>
      <family val="3"/>
    </font>
    <font>
      <sz val="8"/>
      <color indexed="8"/>
      <name val="Times New Roman"/>
      <family val="1"/>
    </font>
    <font>
      <sz val="9.45"/>
      <color indexed="8"/>
      <name val="ＭＳ Ｐ明朝"/>
      <family val="1"/>
    </font>
    <font>
      <sz val="8.15"/>
      <color indexed="8"/>
      <name val="ＭＳ Ｐ明朝"/>
      <family val="1"/>
    </font>
    <font>
      <sz val="9"/>
      <color indexed="8"/>
      <name val="ＭＳ Ｐ明朝"/>
      <family val="1"/>
    </font>
    <font>
      <sz val="9"/>
      <color indexed="8"/>
      <name val="ＭＳ Ｐゴシック"/>
      <family val="3"/>
    </font>
    <font>
      <sz val="11"/>
      <name val="ＭＳ Ｐ明朝"/>
      <family val="1"/>
    </font>
    <font>
      <sz val="8"/>
      <color indexed="8"/>
      <name val="ＭＳ Ｐ明朝"/>
      <family val="1"/>
    </font>
    <font>
      <sz val="10"/>
      <color indexed="8"/>
      <name val="ＭＳ Ｐ明朝"/>
      <family val="1"/>
    </font>
    <font>
      <b/>
      <sz val="8"/>
      <color indexed="8"/>
      <name val="Times New Roman"/>
      <family val="1"/>
    </font>
    <font>
      <sz val="10"/>
      <name val="ＭＳ Ｐゴシック"/>
      <family val="3"/>
    </font>
    <font>
      <sz val="14"/>
      <name val="ＭＳ Ｐゴシック"/>
      <family val="3"/>
    </font>
    <font>
      <sz val="9"/>
      <name val="ＭＳ Ｐ明朝"/>
      <family val="1"/>
    </font>
    <font>
      <sz val="11"/>
      <color indexed="8"/>
      <name val="ＭＳ Ｐ明朝"/>
      <family val="1"/>
    </font>
    <font>
      <b/>
      <sz val="8"/>
      <color indexed="8"/>
      <name val="ＭＳ Ｐ明朝"/>
      <family val="1"/>
    </font>
    <font>
      <b/>
      <sz val="9.45"/>
      <color indexed="8"/>
      <name val="ＭＳ Ｐ明朝"/>
      <family val="1"/>
    </font>
    <font>
      <sz val="9"/>
      <color indexed="9"/>
      <name val="ＭＳ Ｐ明朝"/>
      <family val="1"/>
    </font>
    <font>
      <sz val="10"/>
      <color indexed="9"/>
      <name val="ＭＳ Ｐ明朝"/>
      <family val="1"/>
    </font>
    <font>
      <sz val="8.15"/>
      <color indexed="9"/>
      <name val="ＭＳ Ｐ明朝"/>
      <family val="1"/>
    </font>
    <font>
      <sz val="7"/>
      <color indexed="8"/>
      <name val="ＭＳ Ｐ明朝"/>
      <family val="1"/>
    </font>
    <font>
      <b/>
      <sz val="11"/>
      <color indexed="8"/>
      <name val="ＭＳ Ｐゴシック"/>
      <family val="3"/>
    </font>
    <font>
      <b/>
      <sz val="11"/>
      <color indexed="8"/>
      <name val="Times New Roman"/>
      <family val="1"/>
    </font>
    <font>
      <b/>
      <sz val="10"/>
      <color indexed="8"/>
      <name val="ＭＳ Ｐゴシック"/>
      <family val="3"/>
    </font>
    <font>
      <b/>
      <sz val="10.5"/>
      <color indexed="8"/>
      <name val="ＭＳ Ｐゴシック"/>
      <family val="3"/>
    </font>
    <font>
      <sz val="9.5"/>
      <color indexed="8"/>
      <name val="ＭＳ Ｐ明朝"/>
      <family val="1"/>
    </font>
    <font>
      <sz val="8.5"/>
      <color indexed="8"/>
      <name val="ＭＳ Ｐ明朝"/>
      <family val="1"/>
    </font>
    <font>
      <sz val="7"/>
      <name val="ＭＳ Ｐゴシック"/>
      <family val="3"/>
    </font>
    <font>
      <sz val="10.5"/>
      <color indexed="8"/>
      <name val="ＭＳ Ｐ明朝"/>
      <family val="1"/>
    </font>
    <font>
      <sz val="10.5"/>
      <name val="ＭＳ Ｐゴシック"/>
      <family val="3"/>
    </font>
    <font>
      <b/>
      <sz val="10.95"/>
      <color indexed="8"/>
      <name val="ＭＳ Ｐゴシック"/>
      <family val="3"/>
    </font>
    <font>
      <b/>
      <sz val="9"/>
      <color indexed="8"/>
      <name val="ＭＳ Ｐゴシック"/>
      <family val="3"/>
    </font>
    <font>
      <sz val="18"/>
      <name val="ＭＳ Ｐ明朝"/>
      <family val="1"/>
    </font>
    <font>
      <sz val="6.5"/>
      <color indexed="8"/>
      <name val="ＭＳ Ｐ明朝"/>
      <family val="1"/>
    </font>
    <font>
      <sz val="9"/>
      <color indexed="8"/>
      <name val="Times New Roman"/>
      <family val="1"/>
    </font>
    <font>
      <sz val="9"/>
      <name val="ＭＳ Ｐゴシック"/>
      <family val="3"/>
    </font>
    <font>
      <sz val="8"/>
      <name val="ＭＳ Ｐゴシック"/>
      <family val="3"/>
    </font>
    <font>
      <sz val="11"/>
      <color indexed="8"/>
      <name val="ＭＳ Ｐゴシック"/>
      <family val="3"/>
    </font>
    <font>
      <sz val="9.9"/>
      <color indexed="63"/>
      <name val="ＭＳ Ｐゴシック"/>
      <family val="3"/>
    </font>
    <font>
      <sz val="6"/>
      <name val="ＭＳ Ｐゴシック"/>
      <family val="3"/>
    </font>
    <font>
      <sz val="11"/>
      <name val="Times New Roman"/>
      <family val="1"/>
    </font>
    <font>
      <b/>
      <sz val="12"/>
      <name val="Times New Roman"/>
      <family val="1"/>
    </font>
    <font>
      <b/>
      <sz val="12"/>
      <name val="ＭＳ Ｐゴシック"/>
      <family val="3"/>
    </font>
    <font>
      <sz val="12"/>
      <color indexed="8"/>
      <name val="ＭＳ Ｐ明朝"/>
      <family val="1"/>
    </font>
    <font>
      <b/>
      <sz val="12"/>
      <color indexed="8"/>
      <name val="ＭＳ Ｐ明朝"/>
      <family val="1"/>
    </font>
    <font>
      <sz val="12"/>
      <name val="ＭＳ Ｐ明朝"/>
      <family val="1"/>
    </font>
    <font>
      <sz val="12"/>
      <name val="ＭＳ 明朝"/>
      <family val="1"/>
    </font>
    <font>
      <sz val="9.45"/>
      <color indexed="8"/>
      <name val="ＭＳ 明朝"/>
      <family val="1"/>
    </font>
    <font>
      <sz val="8"/>
      <color indexed="8"/>
      <name val="ＭＳ 明朝"/>
      <family val="1"/>
    </font>
    <font>
      <b/>
      <sz val="12"/>
      <color indexed="8"/>
      <name val="ＭＳ ゴシック"/>
      <family val="3"/>
    </font>
    <font>
      <b/>
      <sz val="12"/>
      <name val="ＭＳ Ｐ明朝"/>
      <family val="1"/>
    </font>
    <font>
      <b/>
      <sz val="8"/>
      <name val="ＭＳ Ｐ明朝"/>
      <family val="1"/>
    </font>
    <font>
      <sz val="4"/>
      <color indexed="8"/>
      <name val="ＭＳ Ｐ明朝"/>
      <family val="1"/>
    </font>
    <font>
      <b/>
      <sz val="14"/>
      <name val="ＭＳ Ｐ明朝"/>
      <family val="1"/>
    </font>
    <font>
      <b/>
      <sz val="14"/>
      <color indexed="8"/>
      <name val="ＭＳ Ｐ明朝"/>
      <family val="1"/>
    </font>
    <font>
      <sz val="13"/>
      <color indexed="8"/>
      <name val="ＭＳ ゴシック"/>
      <family val="3"/>
    </font>
    <font>
      <sz val="12"/>
      <color indexed="8"/>
      <name val="ＭＳ ゴシック"/>
      <family val="3"/>
    </font>
    <font>
      <sz val="8"/>
      <name val="ＭＳ Ｐ明朝"/>
      <family val="1"/>
    </font>
    <font>
      <sz val="12"/>
      <name val="ＭＳ Ｐゴシック"/>
      <family val="3"/>
    </font>
    <font>
      <b/>
      <sz val="12"/>
      <color indexed="10"/>
      <name val="ＭＳ Ｐ明朝"/>
      <family val="1"/>
    </font>
    <font>
      <sz val="13"/>
      <name val="ＭＳ Ｐゴシック"/>
      <family val="3"/>
    </font>
    <font>
      <sz val="13"/>
      <name val="ＭＳ ゴシック"/>
      <family val="3"/>
    </font>
    <font>
      <sz val="12"/>
      <name val="ＭＳ ゴシック"/>
      <family val="3"/>
    </font>
    <font>
      <sz val="11"/>
      <color indexed="8"/>
      <name val="Times New Roman"/>
      <family val="1"/>
    </font>
    <font>
      <sz val="10"/>
      <name val="ＭＳ Ｐ明朝"/>
      <family val="1"/>
    </font>
    <font>
      <sz val="18"/>
      <color indexed="8"/>
      <name val="ＭＳ Ｐ明朝"/>
      <family val="1"/>
    </font>
    <font>
      <sz val="8.5"/>
      <name val="ＭＳ Ｐ明朝"/>
      <family val="1"/>
    </font>
    <font>
      <b/>
      <sz val="13"/>
      <color indexed="8"/>
      <name val="ＭＳ ゴシック"/>
      <family val="3"/>
    </font>
    <font>
      <b/>
      <sz val="13"/>
      <color indexed="8"/>
      <name val="Times New Roman"/>
      <family val="1"/>
    </font>
    <font>
      <sz val="13"/>
      <color indexed="8"/>
      <name val="ＭＳ Ｐゴシック"/>
      <family val="3"/>
    </font>
    <font>
      <sz val="14"/>
      <name val="ＭＳ Ｐ明朝"/>
      <family val="1"/>
    </font>
    <font>
      <b/>
      <sz val="16"/>
      <name val="ＭＳ Ｐ明朝"/>
      <family val="1"/>
    </font>
    <font>
      <b/>
      <sz val="16"/>
      <color indexed="8"/>
      <name val="ＭＳ Ｐ明朝"/>
      <family val="1"/>
    </font>
    <font>
      <sz val="3"/>
      <color indexed="9"/>
      <name val="ＭＳ Ｐ明朝"/>
      <family val="1"/>
    </font>
    <font>
      <sz val="6"/>
      <color indexed="9"/>
      <name val="ＭＳ Ｐ明朝"/>
      <family val="1"/>
    </font>
    <font>
      <sz val="16"/>
      <color indexed="8"/>
      <name val="ＭＳ Ｐ明朝"/>
      <family val="1"/>
    </font>
    <font>
      <sz val="16"/>
      <name val="ＭＳ Ｐ明朝"/>
      <family val="1"/>
    </font>
    <font>
      <sz val="12"/>
      <color indexed="9"/>
      <name val="ＭＳ Ｐ明朝"/>
      <family val="1"/>
    </font>
    <font>
      <b/>
      <sz val="11"/>
      <color indexed="10"/>
      <name val="ＭＳ Ｐ明朝"/>
      <family val="1"/>
    </font>
    <font>
      <b/>
      <sz val="11"/>
      <color indexed="56"/>
      <name val="ＭＳ Ｐ明朝"/>
      <family val="1"/>
    </font>
    <font>
      <sz val="1"/>
      <name val="ＭＳ Ｐ明朝"/>
      <family val="1"/>
    </font>
    <font>
      <b/>
      <sz val="16"/>
      <name val="ＭＳ Ｐゴシック"/>
      <family val="3"/>
    </font>
    <font>
      <sz val="12"/>
      <color indexed="8"/>
      <name val="Times New Roman"/>
      <family val="1"/>
    </font>
    <font>
      <b/>
      <sz val="11"/>
      <name val="ＭＳ Ｐゴシック"/>
      <family val="3"/>
    </font>
    <font>
      <b/>
      <sz val="9.45"/>
      <color indexed="8"/>
      <name val="ＭＳ ゴシック"/>
      <family val="3"/>
    </font>
    <font>
      <sz val="9.5"/>
      <name val="ＭＳ 明朝"/>
      <family val="1"/>
    </font>
    <font>
      <sz val="9"/>
      <name val="Times New Roman"/>
      <family val="1"/>
    </font>
    <font>
      <sz val="9"/>
      <name val="ＭＳ 明朝"/>
      <family val="1"/>
    </font>
    <font>
      <sz val="9.45"/>
      <color indexed="8"/>
      <name val="ＭＳ 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13"/>
        <bgColor indexed="64"/>
      </patternFill>
    </fill>
    <fill>
      <patternFill patternType="gray0625">
        <fgColor indexed="51"/>
      </patternFill>
    </fill>
    <fill>
      <patternFill patternType="solid">
        <fgColor indexed="4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color indexed="63"/>
      </bottom>
    </border>
    <border>
      <left>
        <color indexed="63"/>
      </left>
      <right style="hair">
        <color indexed="8"/>
      </right>
      <top style="hair">
        <color indexed="8"/>
      </top>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right style="thin">
        <color indexed="8"/>
      </right>
      <top/>
      <bottom/>
    </border>
    <border>
      <left style="thin">
        <color indexed="8"/>
      </left>
      <right/>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right>
        <color indexed="63"/>
      </right>
      <top style="thin"/>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style="thin">
        <color indexed="8"/>
      </left>
      <right>
        <color indexed="63"/>
      </right>
      <top>
        <color indexed="63"/>
      </top>
      <bottom>
        <color indexed="63"/>
      </bottom>
      <diagonal style="thin">
        <color indexed="8"/>
      </diagonal>
    </border>
    <border diagonalUp="1">
      <left>
        <color indexed="63"/>
      </left>
      <right>
        <color indexed="63"/>
      </right>
      <top>
        <color indexed="63"/>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style="thin">
        <color indexed="8"/>
      </left>
      <right>
        <color indexed="63"/>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color indexed="63"/>
      </left>
      <right style="thin">
        <color indexed="8"/>
      </right>
      <top style="thin">
        <color indexed="8"/>
      </top>
      <bottom style="thin">
        <color indexed="8"/>
      </bottom>
      <diagonal style="thin">
        <color indexed="8"/>
      </diagonal>
    </border>
    <border>
      <left style="hair">
        <color indexed="8"/>
      </left>
      <right>
        <color indexed="63"/>
      </right>
      <top style="hair">
        <color indexed="8"/>
      </top>
      <bottom/>
    </border>
    <border>
      <left style="hair">
        <color indexed="8"/>
      </left>
      <right>
        <color indexed="63"/>
      </right>
      <top>
        <color indexed="63"/>
      </top>
      <bottom style="hair">
        <color indexed="8"/>
      </bottom>
    </border>
    <border>
      <left style="hair">
        <color indexed="8"/>
      </left>
      <right>
        <color indexed="63"/>
      </right>
      <top>
        <color indexed="63"/>
      </top>
      <bottom/>
    </border>
    <border>
      <left style="hair">
        <color indexed="8"/>
      </left>
      <right style="hair">
        <color indexed="8"/>
      </right>
      <top style="hair">
        <color indexed="8"/>
      </top>
      <bottom>
        <color indexed="63"/>
      </bottom>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color indexed="63"/>
      </left>
      <right style="hair">
        <color indexed="8"/>
      </right>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style="hair">
        <color indexed="8"/>
      </bottom>
      <diagonal style="hair">
        <color indexed="8"/>
      </diagonal>
    </border>
    <border diagonalUp="1">
      <left>
        <color indexed="63"/>
      </left>
      <right>
        <color indexed="63"/>
      </right>
      <top style="hair">
        <color indexed="8"/>
      </top>
      <bottom style="hair">
        <color indexed="8"/>
      </bottom>
      <diagonal style="hair">
        <color indexed="8"/>
      </diagonal>
    </border>
    <border diagonalUp="1">
      <left>
        <color indexed="63"/>
      </left>
      <right style="hair">
        <color indexed="8"/>
      </right>
      <top style="hair">
        <color indexed="8"/>
      </top>
      <bottom style="hair">
        <color indexed="8"/>
      </bottom>
      <diagonal style="hair">
        <color indexed="8"/>
      </diagonal>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color indexed="63"/>
      </left>
      <right style="thin">
        <color indexed="8"/>
      </right>
      <top style="hair">
        <color indexed="8"/>
      </top>
      <bottom style="hair">
        <color indexed="8"/>
      </bottom>
    </border>
    <border diagonalUp="1">
      <left style="hair">
        <color indexed="8"/>
      </left>
      <right style="thin">
        <color indexed="8"/>
      </right>
      <top style="hair">
        <color indexed="8"/>
      </top>
      <bottom style="hair">
        <color indexed="8"/>
      </bottom>
      <diagonal style="hair">
        <color indexed="8"/>
      </diagonal>
    </border>
    <border diagonalUp="1">
      <left style="thin">
        <color indexed="8"/>
      </left>
      <right style="hair">
        <color indexed="8"/>
      </right>
      <top style="hair">
        <color indexed="8"/>
      </top>
      <bottom style="hair">
        <color indexed="8"/>
      </bottom>
      <diagonal style="hair">
        <color indexed="8"/>
      </diagonal>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right style="thin"/>
      <top style="thin"/>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125" fillId="0" borderId="0" applyNumberFormat="0" applyFill="0" applyBorder="0" applyAlignment="0" applyProtection="0"/>
    <xf numFmtId="0" fontId="126" fillId="32" borderId="0" applyNumberFormat="0" applyBorder="0" applyAlignment="0" applyProtection="0"/>
  </cellStyleXfs>
  <cellXfs count="959">
    <xf numFmtId="0" fontId="0" fillId="0" borderId="0" xfId="0"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9" fillId="0" borderId="0" xfId="0" applyFont="1" applyFill="1" applyBorder="1" applyAlignment="1">
      <alignment horizontal="left"/>
    </xf>
    <xf numFmtId="0" fontId="1" fillId="0" borderId="0" xfId="0" applyFont="1" applyFill="1" applyBorder="1" applyAlignment="1">
      <alignment horizontal="left" vertical="center"/>
    </xf>
    <xf numFmtId="0" fontId="0" fillId="0" borderId="0" xfId="0" applyFill="1" applyBorder="1" applyAlignment="1">
      <alignment horizontal="left"/>
    </xf>
    <xf numFmtId="0" fontId="11"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10" xfId="0" applyFill="1" applyBorder="1" applyAlignment="1">
      <alignment/>
    </xf>
    <xf numFmtId="0" fontId="2" fillId="0" borderId="10" xfId="0" applyFont="1" applyFill="1" applyBorder="1" applyAlignment="1">
      <alignment horizontal="center" vertical="center"/>
    </xf>
    <xf numFmtId="0" fontId="0" fillId="0" borderId="0" xfId="0" applyFill="1" applyBorder="1" applyAlignment="1">
      <alignment horizontal="right" vertical="center"/>
    </xf>
    <xf numFmtId="0" fontId="22" fillId="0" borderId="0" xfId="0" applyFont="1" applyFill="1" applyBorder="1" applyAlignment="1">
      <alignment horizontal="left"/>
    </xf>
    <xf numFmtId="0" fontId="20" fillId="0" borderId="0" xfId="0" applyFont="1" applyFill="1" applyBorder="1" applyAlignment="1">
      <alignment horizontal="left"/>
    </xf>
    <xf numFmtId="0" fontId="0" fillId="0" borderId="0" xfId="0" applyFill="1" applyBorder="1" applyAlignment="1" applyProtection="1">
      <alignment horizontal="left"/>
      <protection locked="0"/>
    </xf>
    <xf numFmtId="177" fontId="0" fillId="0" borderId="10" xfId="0" applyNumberFormat="1" applyFill="1" applyBorder="1" applyAlignment="1">
      <alignment/>
    </xf>
    <xf numFmtId="177" fontId="0" fillId="0" borderId="11" xfId="0" applyNumberFormat="1" applyFill="1" applyBorder="1" applyAlignment="1">
      <alignment/>
    </xf>
    <xf numFmtId="177" fontId="0" fillId="0" borderId="12" xfId="0" applyNumberFormat="1" applyFill="1" applyBorder="1" applyAlignment="1">
      <alignment/>
    </xf>
    <xf numFmtId="177" fontId="0" fillId="0" borderId="13" xfId="0" applyNumberFormat="1" applyFill="1" applyBorder="1" applyAlignment="1">
      <alignment/>
    </xf>
    <xf numFmtId="177" fontId="0" fillId="0" borderId="11" xfId="0" applyNumberFormat="1" applyFill="1" applyBorder="1" applyAlignment="1">
      <alignment vertical="center"/>
    </xf>
    <xf numFmtId="177" fontId="0" fillId="0" borderId="14" xfId="0" applyNumberFormat="1" applyFill="1" applyBorder="1" applyAlignment="1">
      <alignment vertical="center"/>
    </xf>
    <xf numFmtId="177" fontId="0" fillId="0" borderId="15" xfId="0" applyNumberFormat="1" applyFill="1" applyBorder="1" applyAlignment="1">
      <alignment/>
    </xf>
    <xf numFmtId="177" fontId="13" fillId="0" borderId="15" xfId="0" applyNumberFormat="1" applyFont="1" applyFill="1" applyBorder="1" applyAlignment="1" applyProtection="1">
      <alignment horizontal="right" vertical="center" shrinkToFit="1"/>
      <protection locked="0"/>
    </xf>
    <xf numFmtId="176" fontId="0" fillId="0" borderId="16" xfId="0" applyNumberFormat="1" applyFill="1" applyBorder="1" applyAlignment="1">
      <alignment horizontal="right" vertical="center" shrinkToFit="1"/>
    </xf>
    <xf numFmtId="177" fontId="0" fillId="0" borderId="0" xfId="0" applyNumberFormat="1" applyFill="1" applyBorder="1" applyAlignment="1">
      <alignment/>
    </xf>
    <xf numFmtId="177" fontId="0" fillId="0" borderId="14" xfId="0" applyNumberFormat="1" applyFill="1" applyBorder="1" applyAlignment="1">
      <alignment/>
    </xf>
    <xf numFmtId="176" fontId="6" fillId="0" borderId="16" xfId="0" applyNumberFormat="1" applyFont="1" applyFill="1" applyBorder="1" applyAlignment="1" applyProtection="1">
      <alignment horizontal="right" vertical="center" shrinkToFit="1"/>
      <protection/>
    </xf>
    <xf numFmtId="177" fontId="0" fillId="0" borderId="13" xfId="0" applyNumberFormat="1" applyFill="1" applyBorder="1" applyAlignment="1">
      <alignment vertical="center"/>
    </xf>
    <xf numFmtId="177" fontId="0" fillId="0" borderId="11" xfId="0" applyNumberFormat="1" applyFill="1" applyBorder="1" applyAlignment="1">
      <alignment horizontal="right" vertical="center"/>
    </xf>
    <xf numFmtId="177" fontId="0" fillId="0" borderId="13" xfId="0" applyNumberFormat="1" applyFill="1" applyBorder="1" applyAlignment="1">
      <alignment horizontal="right" vertical="center"/>
    </xf>
    <xf numFmtId="177" fontId="0" fillId="0" borderId="15" xfId="0" applyNumberFormat="1" applyFill="1" applyBorder="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pplyProtection="1">
      <alignment vertical="center"/>
      <protection locked="0"/>
    </xf>
    <xf numFmtId="0" fontId="0" fillId="33" borderId="0" xfId="0" applyFill="1" applyBorder="1" applyAlignment="1">
      <alignment horizontal="center" vertical="center" wrapText="1"/>
    </xf>
    <xf numFmtId="0" fontId="0" fillId="33" borderId="0" xfId="0" applyFill="1" applyBorder="1" applyAlignment="1">
      <alignment/>
    </xf>
    <xf numFmtId="0" fontId="37" fillId="0" borderId="19"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37" fillId="0" borderId="22" xfId="0" applyFont="1" applyFill="1" applyBorder="1" applyAlignment="1">
      <alignment/>
    </xf>
    <xf numFmtId="0" fontId="0" fillId="0" borderId="23" xfId="0" applyFill="1" applyBorder="1" applyAlignment="1">
      <alignment/>
    </xf>
    <xf numFmtId="0" fontId="37" fillId="0" borderId="24" xfId="0" applyFont="1" applyFill="1" applyBorder="1" applyAlignment="1">
      <alignment/>
    </xf>
    <xf numFmtId="0" fontId="0" fillId="0" borderId="25" xfId="0" applyFill="1" applyBorder="1" applyAlignment="1">
      <alignment/>
    </xf>
    <xf numFmtId="0" fontId="12" fillId="0" borderId="25" xfId="0" applyFont="1" applyFill="1" applyBorder="1" applyAlignment="1">
      <alignment/>
    </xf>
    <xf numFmtId="0" fontId="0" fillId="0" borderId="26" xfId="0" applyFill="1" applyBorder="1" applyAlignment="1">
      <alignment/>
    </xf>
    <xf numFmtId="176"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protection locked="0"/>
    </xf>
    <xf numFmtId="0" fontId="0" fillId="0" borderId="27" xfId="0" applyFill="1" applyBorder="1" applyAlignment="1" applyProtection="1">
      <alignment horizontal="center" vertical="center"/>
      <protection locked="0"/>
    </xf>
    <xf numFmtId="190" fontId="0" fillId="0" borderId="11" xfId="0" applyNumberFormat="1" applyFill="1" applyBorder="1" applyAlignment="1">
      <alignment vertical="center"/>
    </xf>
    <xf numFmtId="190" fontId="0" fillId="0" borderId="10" xfId="0" applyNumberFormat="1" applyFill="1" applyBorder="1" applyAlignment="1">
      <alignment/>
    </xf>
    <xf numFmtId="190" fontId="0" fillId="0" borderId="11" xfId="0" applyNumberFormat="1" applyFill="1" applyBorder="1" applyAlignment="1">
      <alignment/>
    </xf>
    <xf numFmtId="190" fontId="0" fillId="0" borderId="14" xfId="0" applyNumberFormat="1" applyFill="1" applyBorder="1" applyAlignment="1">
      <alignment vertical="center"/>
    </xf>
    <xf numFmtId="190" fontId="0" fillId="0" borderId="14" xfId="0" applyNumberFormat="1" applyFill="1" applyBorder="1" applyAlignment="1">
      <alignment/>
    </xf>
    <xf numFmtId="190" fontId="0" fillId="0" borderId="10" xfId="0" applyNumberFormat="1" applyFill="1" applyBorder="1" applyAlignment="1">
      <alignment vertical="center"/>
    </xf>
    <xf numFmtId="0" fontId="39" fillId="0" borderId="0" xfId="0" applyFont="1" applyFill="1" applyBorder="1" applyAlignment="1">
      <alignment/>
    </xf>
    <xf numFmtId="0" fontId="6" fillId="0" borderId="0" xfId="0" applyFont="1" applyFill="1" applyBorder="1" applyAlignment="1">
      <alignment vertical="center"/>
    </xf>
    <xf numFmtId="0" fontId="40" fillId="0" borderId="0" xfId="0" applyFont="1" applyFill="1" applyBorder="1" applyAlignment="1">
      <alignment horizontal="distributed" vertical="center"/>
    </xf>
    <xf numFmtId="0" fontId="41" fillId="0" borderId="0" xfId="0" applyFont="1" applyFill="1" applyBorder="1" applyAlignment="1">
      <alignment horizontal="distributed" vertical="center"/>
    </xf>
    <xf numFmtId="0" fontId="45" fillId="0" borderId="0" xfId="0" applyFont="1" applyFill="1" applyBorder="1" applyAlignment="1">
      <alignment horizontal="left"/>
    </xf>
    <xf numFmtId="0" fontId="1" fillId="0" borderId="0" xfId="0" applyFont="1" applyFill="1" applyBorder="1" applyAlignment="1" applyProtection="1">
      <alignment horizontal="left"/>
      <protection locked="0"/>
    </xf>
    <xf numFmtId="0" fontId="0" fillId="0" borderId="0" xfId="0" applyFill="1" applyBorder="1" applyAlignment="1">
      <alignment horizontal="right"/>
    </xf>
    <xf numFmtId="0" fontId="46" fillId="0" borderId="0" xfId="0" applyFont="1" applyFill="1" applyBorder="1" applyAlignment="1">
      <alignment horizontal="left"/>
    </xf>
    <xf numFmtId="0" fontId="47" fillId="0" borderId="0" xfId="0" applyFont="1" applyFill="1" applyBorder="1" applyAlignment="1">
      <alignment horizontal="left"/>
    </xf>
    <xf numFmtId="0" fontId="48" fillId="0" borderId="0" xfId="0" applyFont="1" applyFill="1" applyBorder="1" applyAlignment="1">
      <alignment vertical="top" textRotation="255"/>
    </xf>
    <xf numFmtId="0" fontId="49" fillId="0" borderId="0" xfId="0" applyFont="1" applyFill="1" applyBorder="1" applyAlignment="1">
      <alignment vertical="center"/>
    </xf>
    <xf numFmtId="0" fontId="13" fillId="0" borderId="0" xfId="0" applyFont="1" applyFill="1" applyBorder="1" applyAlignment="1">
      <alignment horizontal="center" vertical="center"/>
    </xf>
    <xf numFmtId="0" fontId="54" fillId="0" borderId="0" xfId="0" applyFont="1" applyFill="1" applyBorder="1" applyAlignment="1">
      <alignment vertical="center" textRotation="255"/>
    </xf>
    <xf numFmtId="0" fontId="49" fillId="0" borderId="0" xfId="0" applyFont="1" applyFill="1" applyBorder="1" applyAlignment="1">
      <alignment/>
    </xf>
    <xf numFmtId="0" fontId="0" fillId="0" borderId="0" xfId="0" applyFill="1" applyBorder="1" applyAlignment="1">
      <alignment vertical="center" textRotation="255"/>
    </xf>
    <xf numFmtId="0" fontId="49" fillId="0" borderId="0" xfId="0" applyFont="1" applyFill="1" applyBorder="1" applyAlignment="1" applyProtection="1">
      <alignment/>
      <protection locked="0"/>
    </xf>
    <xf numFmtId="0" fontId="59" fillId="0" borderId="0" xfId="0" applyFont="1" applyFill="1" applyBorder="1" applyAlignment="1">
      <alignment horizontal="center" vertical="center"/>
    </xf>
    <xf numFmtId="0" fontId="59" fillId="0" borderId="0" xfId="0" applyFont="1" applyFill="1" applyBorder="1" applyAlignment="1">
      <alignment/>
    </xf>
    <xf numFmtId="0" fontId="60" fillId="0" borderId="0" xfId="0" applyFont="1" applyFill="1" applyBorder="1" applyAlignment="1">
      <alignment horizontal="center" vertical="top" textRotation="255"/>
    </xf>
    <xf numFmtId="0" fontId="43" fillId="0" borderId="0" xfId="0" applyFont="1" applyFill="1" applyBorder="1" applyAlignment="1">
      <alignment horizontal="left"/>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62" fillId="0" borderId="0" xfId="0" applyFont="1" applyFill="1" applyBorder="1" applyAlignment="1">
      <alignment horizontal="left"/>
    </xf>
    <xf numFmtId="0" fontId="43" fillId="0" borderId="25" xfId="0" applyFont="1" applyFill="1" applyBorder="1" applyAlignment="1">
      <alignment horizontal="center" vertical="center"/>
    </xf>
    <xf numFmtId="0" fontId="49" fillId="0" borderId="0" xfId="0" applyFont="1" applyFill="1" applyBorder="1" applyAlignment="1">
      <alignment horizontal="center" vertical="center" wrapText="1"/>
    </xf>
    <xf numFmtId="176" fontId="49" fillId="0" borderId="0" xfId="0" applyNumberFormat="1" applyFont="1" applyFill="1" applyBorder="1" applyAlignment="1" applyProtection="1">
      <alignment horizontal="center" vertical="center"/>
      <protection/>
    </xf>
    <xf numFmtId="0" fontId="4" fillId="0" borderId="0" xfId="0" applyFont="1" applyFill="1" applyBorder="1" applyAlignment="1">
      <alignment horizontal="right"/>
    </xf>
    <xf numFmtId="176" fontId="52" fillId="0" borderId="0" xfId="0" applyNumberFormat="1" applyFont="1" applyFill="1" applyBorder="1" applyAlignment="1" applyProtection="1">
      <alignment horizontal="right" vertical="top"/>
      <protection locked="0"/>
    </xf>
    <xf numFmtId="176" fontId="52" fillId="0" borderId="0" xfId="0" applyNumberFormat="1" applyFont="1" applyFill="1" applyBorder="1" applyAlignment="1">
      <alignment vertical="top"/>
    </xf>
    <xf numFmtId="0" fontId="66" fillId="0" borderId="28"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0" xfId="0" applyFont="1" applyFill="1" applyBorder="1" applyAlignment="1">
      <alignment horizontal="center" vertical="center"/>
    </xf>
    <xf numFmtId="0" fontId="34" fillId="0" borderId="0" xfId="0" applyFont="1" applyFill="1" applyBorder="1" applyAlignment="1">
      <alignment/>
    </xf>
    <xf numFmtId="0" fontId="6" fillId="0" borderId="0" xfId="0" applyFont="1" applyFill="1" applyBorder="1" applyAlignment="1">
      <alignment/>
    </xf>
    <xf numFmtId="0" fontId="0" fillId="0" borderId="29" xfId="0" applyFill="1" applyBorder="1" applyAlignment="1">
      <alignment/>
    </xf>
    <xf numFmtId="0" fontId="0" fillId="0" borderId="0" xfId="0" applyFill="1" applyBorder="1" applyAlignment="1">
      <alignment horizontal="distributed"/>
    </xf>
    <xf numFmtId="0" fontId="4" fillId="0" borderId="30" xfId="0" applyFont="1" applyFill="1" applyBorder="1" applyAlignment="1">
      <alignment horizontal="right" vertical="top"/>
    </xf>
    <xf numFmtId="0" fontId="44" fillId="0" borderId="0" xfId="0" applyFont="1" applyFill="1" applyBorder="1" applyAlignment="1">
      <alignment horizontal="distributed" vertical="center"/>
    </xf>
    <xf numFmtId="0" fontId="54" fillId="0" borderId="28" xfId="0" applyFont="1" applyFill="1" applyBorder="1" applyAlignment="1">
      <alignment horizontal="center" vertical="center"/>
    </xf>
    <xf numFmtId="0" fontId="66" fillId="0" borderId="0" xfId="0" applyFont="1" applyFill="1" applyBorder="1" applyAlignment="1">
      <alignment horizontal="center" vertical="center"/>
    </xf>
    <xf numFmtId="0" fontId="0" fillId="0" borderId="0" xfId="0" applyFill="1" applyBorder="1" applyAlignment="1">
      <alignment horizontal="center" vertical="top"/>
    </xf>
    <xf numFmtId="0" fontId="8" fillId="0" borderId="31" xfId="0" applyFont="1" applyFill="1" applyBorder="1" applyAlignment="1">
      <alignment horizontal="center" vertical="top"/>
    </xf>
    <xf numFmtId="0" fontId="8" fillId="0" borderId="32" xfId="0" applyFont="1" applyFill="1" applyBorder="1" applyAlignment="1">
      <alignment horizontal="center" vertical="top"/>
    </xf>
    <xf numFmtId="0" fontId="4" fillId="0" borderId="0" xfId="0" applyFont="1" applyFill="1" applyBorder="1" applyAlignment="1">
      <alignment horizontal="distributed" vertical="center"/>
    </xf>
    <xf numFmtId="176" fontId="80" fillId="0" borderId="0" xfId="0" applyNumberFormat="1" applyFont="1" applyFill="1" applyBorder="1" applyAlignment="1">
      <alignment vertical="top"/>
    </xf>
    <xf numFmtId="177" fontId="70" fillId="0" borderId="0" xfId="0" applyNumberFormat="1"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pplyProtection="1">
      <alignment vertical="center"/>
      <protection locked="0"/>
    </xf>
    <xf numFmtId="0" fontId="84" fillId="0" borderId="25"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Fill="1" applyBorder="1" applyAlignment="1">
      <alignment/>
    </xf>
    <xf numFmtId="14" fontId="0" fillId="0" borderId="0" xfId="0" applyNumberFormat="1" applyFill="1" applyBorder="1" applyAlignment="1">
      <alignment/>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11" fillId="0" borderId="0" xfId="0" applyFont="1" applyFill="1" applyBorder="1" applyAlignment="1">
      <alignment horizontal="distributed" vertical="center"/>
    </xf>
    <xf numFmtId="0" fontId="42" fillId="0" borderId="0" xfId="0" applyFont="1" applyFill="1" applyBorder="1" applyAlignment="1">
      <alignment horizontal="center"/>
    </xf>
    <xf numFmtId="0" fontId="43" fillId="0" borderId="0" xfId="0" applyFont="1" applyFill="1" applyBorder="1" applyAlignment="1">
      <alignment horizontal="center"/>
    </xf>
    <xf numFmtId="0" fontId="42" fillId="0" borderId="0" xfId="0" applyFont="1" applyFill="1" applyBorder="1" applyAlignment="1">
      <alignment horizontal="left"/>
    </xf>
    <xf numFmtId="0" fontId="81" fillId="0" borderId="36" xfId="0" applyFont="1" applyFill="1" applyBorder="1" applyAlignment="1" applyProtection="1">
      <alignment horizontal="left"/>
      <protection locked="0"/>
    </xf>
    <xf numFmtId="0" fontId="49" fillId="34" borderId="19" xfId="0"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49" fillId="34" borderId="22" xfId="0" applyFont="1" applyFill="1" applyBorder="1" applyAlignment="1">
      <alignment horizontal="center" vertical="center" wrapText="1"/>
    </xf>
    <xf numFmtId="0" fontId="49" fillId="34" borderId="23"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49" fillId="34" borderId="26" xfId="0" applyFont="1" applyFill="1" applyBorder="1" applyAlignment="1">
      <alignment horizontal="center" vertical="center" wrapText="1"/>
    </xf>
    <xf numFmtId="0" fontId="49" fillId="34" borderId="33" xfId="0" applyFont="1" applyFill="1" applyBorder="1" applyAlignment="1">
      <alignment horizontal="center" vertical="center"/>
    </xf>
    <xf numFmtId="0" fontId="49" fillId="34" borderId="34" xfId="0" applyFont="1" applyFill="1" applyBorder="1" applyAlignment="1">
      <alignment horizontal="center" vertical="center"/>
    </xf>
    <xf numFmtId="0" fontId="49" fillId="34" borderId="35"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29" xfId="0" applyFont="1" applyFill="1" applyBorder="1" applyAlignment="1">
      <alignment horizontal="center" vertical="center" textRotation="255" wrapText="1"/>
    </xf>
    <xf numFmtId="0" fontId="13" fillId="0" borderId="36" xfId="0" applyFont="1" applyFill="1" applyBorder="1" applyAlignment="1">
      <alignment horizontal="center" vertical="center" textRotation="255" wrapText="1"/>
    </xf>
    <xf numFmtId="0" fontId="13" fillId="0" borderId="37" xfId="0" applyFont="1" applyFill="1" applyBorder="1" applyAlignment="1">
      <alignment horizontal="center" vertical="center" textRotation="255" wrapText="1"/>
    </xf>
    <xf numFmtId="0" fontId="7" fillId="0" borderId="30" xfId="0" applyFont="1" applyFill="1" applyBorder="1" applyAlignment="1">
      <alignment horizontal="distributed" vertical="center" shrinkToFit="1"/>
    </xf>
    <xf numFmtId="0" fontId="7" fillId="0" borderId="0" xfId="0" applyFont="1" applyFill="1" applyBorder="1" applyAlignment="1">
      <alignment horizontal="distributed" vertical="center" shrinkToFit="1"/>
    </xf>
    <xf numFmtId="0" fontId="7" fillId="0" borderId="29" xfId="0" applyFont="1" applyFill="1" applyBorder="1" applyAlignment="1">
      <alignment horizontal="distributed" vertical="center" shrinkToFit="1"/>
    </xf>
    <xf numFmtId="0" fontId="13" fillId="0" borderId="30"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52"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4" fillId="0" borderId="0" xfId="0" applyFont="1" applyFill="1" applyBorder="1" applyAlignment="1">
      <alignment vertical="center" textRotation="255"/>
    </xf>
    <xf numFmtId="0" fontId="49" fillId="0" borderId="20" xfId="0" applyFont="1" applyFill="1" applyBorder="1" applyAlignment="1">
      <alignment/>
    </xf>
    <xf numFmtId="0" fontId="49" fillId="0" borderId="0" xfId="0" applyFont="1" applyFill="1" applyBorder="1" applyAlignment="1">
      <alignment/>
    </xf>
    <xf numFmtId="0" fontId="49" fillId="34" borderId="33" xfId="0" applyFont="1" applyFill="1" applyBorder="1" applyAlignment="1">
      <alignment/>
    </xf>
    <xf numFmtId="0" fontId="49" fillId="34" borderId="35" xfId="0" applyFont="1" applyFill="1" applyBorder="1" applyAlignment="1">
      <alignment/>
    </xf>
    <xf numFmtId="0" fontId="56" fillId="0" borderId="30" xfId="0" applyFont="1" applyFill="1" applyBorder="1" applyAlignment="1">
      <alignment horizontal="distributed" vertical="center"/>
    </xf>
    <xf numFmtId="0" fontId="56" fillId="0" borderId="0" xfId="0" applyFont="1" applyFill="1" applyBorder="1" applyAlignment="1">
      <alignment horizontal="distributed" vertical="center"/>
    </xf>
    <xf numFmtId="0" fontId="56" fillId="0" borderId="29" xfId="0" applyFont="1" applyFill="1" applyBorder="1" applyAlignment="1">
      <alignment horizontal="distributed" vertical="center"/>
    </xf>
    <xf numFmtId="0" fontId="56" fillId="0" borderId="38" xfId="0" applyFont="1" applyFill="1" applyBorder="1" applyAlignment="1">
      <alignment horizontal="distributed" vertical="center"/>
    </xf>
    <xf numFmtId="0" fontId="56" fillId="0" borderId="36" xfId="0" applyFont="1" applyFill="1" applyBorder="1" applyAlignment="1">
      <alignment horizontal="distributed" vertical="center"/>
    </xf>
    <xf numFmtId="0" fontId="56" fillId="0" borderId="37" xfId="0" applyFont="1" applyFill="1" applyBorder="1" applyAlignment="1">
      <alignment horizontal="distributed" vertical="center"/>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13" fillId="0" borderId="3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52" fillId="35" borderId="19" xfId="0" applyFont="1" applyFill="1" applyBorder="1" applyAlignment="1" applyProtection="1">
      <alignment horizontal="center" vertical="center"/>
      <protection locked="0"/>
    </xf>
    <xf numFmtId="0" fontId="52" fillId="35" borderId="21" xfId="0" applyFont="1" applyFill="1" applyBorder="1" applyAlignment="1" applyProtection="1">
      <alignment horizontal="center" vertical="center"/>
      <protection locked="0"/>
    </xf>
    <xf numFmtId="0" fontId="52" fillId="35" borderId="22" xfId="0" applyFont="1" applyFill="1" applyBorder="1" applyAlignment="1" applyProtection="1">
      <alignment horizontal="center" vertical="center"/>
      <protection locked="0"/>
    </xf>
    <xf numFmtId="0" fontId="52" fillId="35" borderId="23" xfId="0" applyFont="1" applyFill="1" applyBorder="1" applyAlignment="1" applyProtection="1">
      <alignment horizontal="center" vertical="center"/>
      <protection locked="0"/>
    </xf>
    <xf numFmtId="0" fontId="52" fillId="35" borderId="24" xfId="0" applyFont="1" applyFill="1" applyBorder="1" applyAlignment="1" applyProtection="1">
      <alignment horizontal="center" vertical="center"/>
      <protection locked="0"/>
    </xf>
    <xf numFmtId="0" fontId="52" fillId="35" borderId="26" xfId="0" applyFont="1" applyFill="1" applyBorder="1" applyAlignment="1" applyProtection="1">
      <alignment horizontal="center" vertical="center"/>
      <protection locked="0"/>
    </xf>
    <xf numFmtId="0" fontId="49" fillId="0" borderId="20" xfId="0" applyFont="1" applyFill="1" applyBorder="1" applyAlignment="1" applyProtection="1">
      <alignment/>
      <protection locked="0"/>
    </xf>
    <xf numFmtId="0" fontId="49" fillId="0" borderId="0" xfId="0" applyFont="1" applyFill="1" applyBorder="1" applyAlignment="1" applyProtection="1">
      <alignment/>
      <protection locked="0"/>
    </xf>
    <xf numFmtId="0" fontId="13" fillId="0" borderId="31" xfId="0" applyFont="1" applyFill="1" applyBorder="1" applyAlignment="1">
      <alignment horizontal="distributed" vertical="center"/>
    </xf>
    <xf numFmtId="0" fontId="13" fillId="0" borderId="32" xfId="0" applyFont="1" applyFill="1" applyBorder="1" applyAlignment="1">
      <alignment horizontal="distributed" vertical="center"/>
    </xf>
    <xf numFmtId="0" fontId="13" fillId="0" borderId="39" xfId="0" applyFont="1" applyFill="1" applyBorder="1" applyAlignment="1">
      <alignment horizontal="distributed" vertical="center"/>
    </xf>
    <xf numFmtId="0" fontId="13" fillId="0" borderId="3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29" xfId="0" applyFont="1" applyFill="1" applyBorder="1" applyAlignment="1">
      <alignment horizontal="distributed" vertical="center"/>
    </xf>
    <xf numFmtId="0" fontId="13" fillId="0" borderId="38" xfId="0" applyFont="1" applyFill="1" applyBorder="1" applyAlignment="1">
      <alignment horizontal="distributed" vertical="center"/>
    </xf>
    <xf numFmtId="0" fontId="13" fillId="0" borderId="36" xfId="0" applyFont="1" applyFill="1" applyBorder="1" applyAlignment="1">
      <alignment horizontal="distributed" vertical="center"/>
    </xf>
    <xf numFmtId="0" fontId="13" fillId="0" borderId="37" xfId="0" applyFont="1" applyFill="1" applyBorder="1" applyAlignment="1">
      <alignment horizontal="distributed" vertical="center"/>
    </xf>
    <xf numFmtId="0" fontId="13" fillId="0" borderId="31" xfId="0" applyFont="1" applyFill="1" applyBorder="1" applyAlignment="1">
      <alignment horizontal="center" vertical="center"/>
    </xf>
    <xf numFmtId="0" fontId="13" fillId="0" borderId="39" xfId="0" applyFont="1" applyFill="1" applyBorder="1" applyAlignment="1">
      <alignment horizontal="center" vertical="center"/>
    </xf>
    <xf numFmtId="0" fontId="44" fillId="0" borderId="31" xfId="0" applyFont="1" applyFill="1" applyBorder="1" applyAlignment="1" applyProtection="1">
      <alignment horizontal="center" vertical="center"/>
      <protection locked="0"/>
    </xf>
    <xf numFmtId="0" fontId="44" fillId="0" borderId="32" xfId="0" applyFont="1" applyFill="1" applyBorder="1" applyAlignment="1" applyProtection="1">
      <alignment horizontal="center" vertical="center"/>
      <protection locked="0"/>
    </xf>
    <xf numFmtId="0" fontId="44" fillId="0" borderId="39" xfId="0" applyFont="1" applyFill="1" applyBorder="1" applyAlignment="1" applyProtection="1">
      <alignment horizontal="center" vertical="center"/>
      <protection locked="0"/>
    </xf>
    <xf numFmtId="0" fontId="44" fillId="0" borderId="30"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29" xfId="0" applyFont="1" applyFill="1" applyBorder="1" applyAlignment="1" applyProtection="1">
      <alignment horizontal="center" vertical="center"/>
      <protection locked="0"/>
    </xf>
    <xf numFmtId="0" fontId="44" fillId="0" borderId="38"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4" fillId="0" borderId="37" xfId="0" applyFont="1" applyFill="1" applyBorder="1" applyAlignment="1" applyProtection="1">
      <alignment horizontal="center" vertical="center"/>
      <protection locked="0"/>
    </xf>
    <xf numFmtId="0" fontId="44" fillId="0" borderId="31" xfId="0" applyFont="1" applyFill="1" applyBorder="1" applyAlignment="1" applyProtection="1">
      <alignment vertical="center"/>
      <protection locked="0"/>
    </xf>
    <xf numFmtId="0" fontId="44" fillId="0" borderId="32" xfId="0" applyFont="1" applyFill="1" applyBorder="1" applyAlignment="1" applyProtection="1">
      <alignment vertical="center"/>
      <protection locked="0"/>
    </xf>
    <xf numFmtId="0" fontId="44" fillId="0" borderId="39" xfId="0" applyFont="1" applyFill="1" applyBorder="1" applyAlignment="1" applyProtection="1">
      <alignment vertical="center"/>
      <protection locked="0"/>
    </xf>
    <xf numFmtId="0" fontId="44" fillId="0" borderId="30"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29" xfId="0" applyFont="1" applyFill="1" applyBorder="1" applyAlignment="1" applyProtection="1">
      <alignment vertical="center"/>
      <protection locked="0"/>
    </xf>
    <xf numFmtId="0" fontId="44" fillId="0" borderId="38" xfId="0" applyFont="1" applyFill="1" applyBorder="1" applyAlignment="1" applyProtection="1">
      <alignment vertical="center"/>
      <protection locked="0"/>
    </xf>
    <xf numFmtId="0" fontId="44" fillId="0" borderId="36" xfId="0" applyFont="1" applyFill="1" applyBorder="1" applyAlignment="1" applyProtection="1">
      <alignment vertical="center"/>
      <protection locked="0"/>
    </xf>
    <xf numFmtId="0" fontId="44" fillId="0" borderId="37" xfId="0" applyFont="1" applyFill="1" applyBorder="1" applyAlignment="1" applyProtection="1">
      <alignment vertical="center"/>
      <protection locked="0"/>
    </xf>
    <xf numFmtId="0" fontId="58" fillId="0" borderId="0" xfId="0" applyFont="1" applyFill="1" applyBorder="1" applyAlignment="1">
      <alignment horizontal="center"/>
    </xf>
    <xf numFmtId="0" fontId="59" fillId="0" borderId="0" xfId="0" applyFont="1" applyFill="1" applyBorder="1" applyAlignment="1">
      <alignment horizontal="center" vertical="center"/>
    </xf>
    <xf numFmtId="0" fontId="49" fillId="0" borderId="0" xfId="0" applyFont="1" applyFill="1" applyBorder="1" applyAlignment="1">
      <alignment vertical="top"/>
    </xf>
    <xf numFmtId="0" fontId="60" fillId="0" borderId="0" xfId="0" applyFont="1" applyFill="1" applyBorder="1" applyAlignment="1">
      <alignment horizontal="center" vertical="top" textRotation="255"/>
    </xf>
    <xf numFmtId="191" fontId="13" fillId="0" borderId="31" xfId="0" applyNumberFormat="1" applyFont="1" applyFill="1" applyBorder="1" applyAlignment="1">
      <alignment horizontal="center" vertical="center"/>
    </xf>
    <xf numFmtId="191" fontId="43" fillId="0" borderId="32" xfId="0" applyNumberFormat="1" applyFont="1" applyFill="1" applyBorder="1" applyAlignment="1" applyProtection="1">
      <alignment horizontal="center" vertical="center"/>
      <protection locked="0"/>
    </xf>
    <xf numFmtId="191" fontId="43" fillId="0" borderId="39" xfId="0" applyNumberFormat="1" applyFont="1" applyFill="1" applyBorder="1" applyAlignment="1" applyProtection="1">
      <alignment horizontal="center" vertical="center"/>
      <protection locked="0"/>
    </xf>
    <xf numFmtId="191" fontId="43" fillId="0" borderId="36" xfId="0" applyNumberFormat="1" applyFont="1" applyFill="1" applyBorder="1" applyAlignment="1" applyProtection="1">
      <alignment horizontal="center" vertical="center"/>
      <protection locked="0"/>
    </xf>
    <xf numFmtId="191" fontId="43" fillId="0" borderId="37" xfId="0" applyNumberFormat="1" applyFont="1" applyFill="1" applyBorder="1" applyAlignment="1" applyProtection="1">
      <alignment horizontal="center" vertical="center"/>
      <protection locked="0"/>
    </xf>
    <xf numFmtId="0" fontId="49" fillId="34" borderId="19" xfId="0" applyFont="1" applyFill="1" applyBorder="1" applyAlignment="1">
      <alignment horizontal="center" vertical="center"/>
    </xf>
    <xf numFmtId="0" fontId="49" fillId="34" borderId="21" xfId="0" applyFont="1" applyFill="1" applyBorder="1" applyAlignment="1">
      <alignment horizontal="center" vertical="center"/>
    </xf>
    <xf numFmtId="0" fontId="49" fillId="34" borderId="24" xfId="0" applyFont="1" applyFill="1" applyBorder="1" applyAlignment="1">
      <alignment horizontal="center" vertical="center"/>
    </xf>
    <xf numFmtId="0" fontId="49" fillId="34" borderId="26" xfId="0" applyFont="1" applyFill="1" applyBorder="1" applyAlignment="1">
      <alignment horizontal="center" vertical="center"/>
    </xf>
    <xf numFmtId="0" fontId="49" fillId="36" borderId="19" xfId="0" applyFont="1" applyFill="1" applyBorder="1" applyAlignment="1">
      <alignment horizontal="center" vertical="center" wrapText="1"/>
    </xf>
    <xf numFmtId="0" fontId="49" fillId="36" borderId="21" xfId="0" applyFont="1" applyFill="1" applyBorder="1" applyAlignment="1">
      <alignment horizontal="center" vertical="center" wrapText="1"/>
    </xf>
    <xf numFmtId="0" fontId="49" fillId="36" borderId="24" xfId="0" applyFont="1" applyFill="1" applyBorder="1" applyAlignment="1">
      <alignment horizontal="center" vertical="center" wrapText="1"/>
    </xf>
    <xf numFmtId="0" fontId="49" fillId="36" borderId="26" xfId="0" applyFont="1" applyFill="1" applyBorder="1" applyAlignment="1">
      <alignment horizontal="center" vertical="center" wrapText="1"/>
    </xf>
    <xf numFmtId="0" fontId="13" fillId="0" borderId="31" xfId="0" applyFont="1" applyFill="1" applyBorder="1" applyAlignment="1">
      <alignment horizontal="distributed" vertical="center" wrapText="1"/>
    </xf>
    <xf numFmtId="0" fontId="13" fillId="0" borderId="32" xfId="0" applyFont="1" applyFill="1" applyBorder="1" applyAlignment="1">
      <alignment horizontal="distributed" vertical="center" wrapText="1"/>
    </xf>
    <xf numFmtId="0" fontId="13" fillId="0" borderId="39" xfId="0" applyFont="1" applyFill="1" applyBorder="1" applyAlignment="1">
      <alignment horizontal="distributed" vertical="center" wrapText="1"/>
    </xf>
    <xf numFmtId="0" fontId="13" fillId="0" borderId="38" xfId="0" applyFont="1" applyFill="1" applyBorder="1" applyAlignment="1">
      <alignment horizontal="distributed" vertical="center" wrapText="1"/>
    </xf>
    <xf numFmtId="0" fontId="13" fillId="0" borderId="36" xfId="0" applyFont="1" applyFill="1" applyBorder="1" applyAlignment="1">
      <alignment horizontal="distributed" vertical="center" wrapText="1"/>
    </xf>
    <xf numFmtId="0" fontId="13" fillId="0" borderId="37" xfId="0" applyFont="1" applyFill="1" applyBorder="1" applyAlignment="1">
      <alignment horizontal="distributed" vertical="center" wrapText="1"/>
    </xf>
    <xf numFmtId="176" fontId="49" fillId="0" borderId="19" xfId="0" applyNumberFormat="1" applyFont="1" applyFill="1" applyBorder="1" applyAlignment="1" applyProtection="1">
      <alignment horizontal="center" vertical="center"/>
      <protection locked="0"/>
    </xf>
    <xf numFmtId="176" fontId="49" fillId="0" borderId="21" xfId="0" applyNumberFormat="1" applyFont="1" applyFill="1" applyBorder="1" applyAlignment="1" applyProtection="1">
      <alignment horizontal="center" vertical="center"/>
      <protection locked="0"/>
    </xf>
    <xf numFmtId="176" fontId="49" fillId="0" borderId="24" xfId="0" applyNumberFormat="1" applyFont="1" applyFill="1" applyBorder="1" applyAlignment="1" applyProtection="1">
      <alignment horizontal="center" vertical="center"/>
      <protection locked="0"/>
    </xf>
    <xf numFmtId="176" fontId="49" fillId="0" borderId="26"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xf>
    <xf numFmtId="176" fontId="49" fillId="0" borderId="25" xfId="0" applyNumberFormat="1" applyFont="1" applyFill="1" applyBorder="1" applyAlignment="1" applyProtection="1">
      <alignment horizontal="center" vertical="center"/>
      <protection/>
    </xf>
    <xf numFmtId="0" fontId="13" fillId="0" borderId="32" xfId="0" applyFont="1" applyFill="1" applyBorder="1" applyAlignment="1">
      <alignment horizontal="distributed" vertical="center" shrinkToFit="1"/>
    </xf>
    <xf numFmtId="0" fontId="13" fillId="0" borderId="39" xfId="0" applyFont="1" applyFill="1" applyBorder="1" applyAlignment="1">
      <alignment horizontal="distributed" vertical="center" shrinkToFit="1"/>
    </xf>
    <xf numFmtId="0" fontId="13" fillId="0" borderId="36" xfId="0" applyFont="1" applyFill="1" applyBorder="1" applyAlignment="1">
      <alignment horizontal="distributed" vertical="center" shrinkToFit="1"/>
    </xf>
    <xf numFmtId="0" fontId="13" fillId="0" borderId="37" xfId="0" applyFont="1" applyFill="1" applyBorder="1" applyAlignment="1">
      <alignment horizontal="distributed" vertical="center" shrinkToFit="1"/>
    </xf>
    <xf numFmtId="176" fontId="52" fillId="0" borderId="31" xfId="0" applyNumberFormat="1" applyFont="1" applyFill="1" applyBorder="1" applyAlignment="1" applyProtection="1">
      <alignment vertical="center"/>
      <protection locked="0"/>
    </xf>
    <xf numFmtId="176" fontId="52" fillId="0" borderId="32" xfId="0" applyNumberFormat="1" applyFont="1" applyFill="1" applyBorder="1" applyAlignment="1" applyProtection="1">
      <alignment vertical="center"/>
      <protection locked="0"/>
    </xf>
    <xf numFmtId="176" fontId="52" fillId="0" borderId="39" xfId="0" applyNumberFormat="1" applyFont="1" applyFill="1" applyBorder="1" applyAlignment="1" applyProtection="1">
      <alignment vertical="center"/>
      <protection locked="0"/>
    </xf>
    <xf numFmtId="176" fontId="52" fillId="0" borderId="38" xfId="0" applyNumberFormat="1" applyFont="1" applyFill="1" applyBorder="1" applyAlignment="1" applyProtection="1">
      <alignment vertical="center"/>
      <protection locked="0"/>
    </xf>
    <xf numFmtId="176" fontId="52" fillId="0" borderId="36" xfId="0" applyNumberFormat="1" applyFont="1" applyFill="1" applyBorder="1" applyAlignment="1" applyProtection="1">
      <alignment vertical="center"/>
      <protection locked="0"/>
    </xf>
    <xf numFmtId="176" fontId="52" fillId="0" borderId="37" xfId="0" applyNumberFormat="1" applyFont="1" applyFill="1" applyBorder="1" applyAlignment="1" applyProtection="1">
      <alignment vertical="center"/>
      <protection locked="0"/>
    </xf>
    <xf numFmtId="176" fontId="53" fillId="0" borderId="31" xfId="0" applyNumberFormat="1" applyFont="1" applyFill="1" applyBorder="1" applyAlignment="1" applyProtection="1">
      <alignment vertical="center"/>
      <protection locked="0"/>
    </xf>
    <xf numFmtId="176" fontId="53" fillId="0" borderId="32" xfId="0" applyNumberFormat="1" applyFont="1" applyFill="1" applyBorder="1" applyAlignment="1" applyProtection="1">
      <alignment vertical="center"/>
      <protection locked="0"/>
    </xf>
    <xf numFmtId="176" fontId="53" fillId="0" borderId="39" xfId="0" applyNumberFormat="1" applyFont="1" applyFill="1" applyBorder="1" applyAlignment="1" applyProtection="1">
      <alignment vertical="center"/>
      <protection locked="0"/>
    </xf>
    <xf numFmtId="176" fontId="53" fillId="0" borderId="38" xfId="0" applyNumberFormat="1" applyFont="1" applyFill="1" applyBorder="1" applyAlignment="1" applyProtection="1">
      <alignment vertical="center"/>
      <protection locked="0"/>
    </xf>
    <xf numFmtId="176" fontId="53" fillId="0" borderId="36" xfId="0" applyNumberFormat="1" applyFont="1" applyFill="1" applyBorder="1" applyAlignment="1" applyProtection="1">
      <alignment vertical="center"/>
      <protection locked="0"/>
    </xf>
    <xf numFmtId="176" fontId="53" fillId="0" borderId="37" xfId="0" applyNumberFormat="1" applyFont="1" applyFill="1" applyBorder="1" applyAlignment="1" applyProtection="1">
      <alignment vertical="center"/>
      <protection locked="0"/>
    </xf>
    <xf numFmtId="177" fontId="53" fillId="0" borderId="31" xfId="0" applyNumberFormat="1" applyFont="1" applyFill="1" applyBorder="1" applyAlignment="1" applyProtection="1">
      <alignment vertical="center"/>
      <protection locked="0"/>
    </xf>
    <xf numFmtId="177" fontId="53" fillId="0" borderId="32" xfId="0" applyNumberFormat="1" applyFont="1" applyFill="1" applyBorder="1" applyAlignment="1" applyProtection="1">
      <alignment vertical="center"/>
      <protection locked="0"/>
    </xf>
    <xf numFmtId="177" fontId="53" fillId="0" borderId="39" xfId="0" applyNumberFormat="1" applyFont="1" applyFill="1" applyBorder="1" applyAlignment="1" applyProtection="1">
      <alignment vertical="center"/>
      <protection locked="0"/>
    </xf>
    <xf numFmtId="177" fontId="53" fillId="0" borderId="38" xfId="0" applyNumberFormat="1" applyFont="1" applyFill="1" applyBorder="1" applyAlignment="1" applyProtection="1">
      <alignment vertical="center"/>
      <protection locked="0"/>
    </xf>
    <xf numFmtId="177" fontId="53" fillId="0" borderId="36" xfId="0" applyNumberFormat="1" applyFont="1" applyFill="1" applyBorder="1" applyAlignment="1" applyProtection="1">
      <alignment vertical="center"/>
      <protection locked="0"/>
    </xf>
    <xf numFmtId="177" fontId="53" fillId="0" borderId="37" xfId="0" applyNumberFormat="1" applyFont="1" applyFill="1" applyBorder="1" applyAlignment="1" applyProtection="1">
      <alignment vertical="center"/>
      <protection locked="0"/>
    </xf>
    <xf numFmtId="0" fontId="49" fillId="36" borderId="19" xfId="0" applyFont="1" applyFill="1" applyBorder="1" applyAlignment="1">
      <alignment horizontal="center" vertical="center"/>
    </xf>
    <xf numFmtId="0" fontId="49" fillId="36" borderId="21" xfId="0" applyFont="1" applyFill="1" applyBorder="1" applyAlignment="1">
      <alignment horizontal="center" vertical="center"/>
    </xf>
    <xf numFmtId="0" fontId="49" fillId="36" borderId="24" xfId="0" applyFont="1" applyFill="1" applyBorder="1" applyAlignment="1">
      <alignment horizontal="center" vertical="center"/>
    </xf>
    <xf numFmtId="0" fontId="49" fillId="36" borderId="26" xfId="0" applyFont="1" applyFill="1" applyBorder="1" applyAlignment="1">
      <alignment horizontal="center" vertical="center"/>
    </xf>
    <xf numFmtId="0" fontId="13" fillId="0" borderId="0" xfId="0" applyFont="1" applyFill="1" applyBorder="1" applyAlignment="1">
      <alignment horizontal="distributed" vertical="center" shrinkToFit="1"/>
    </xf>
    <xf numFmtId="0" fontId="13" fillId="0" borderId="29" xfId="0" applyFont="1" applyFill="1" applyBorder="1" applyAlignment="1">
      <alignment horizontal="distributed" vertical="center" shrinkToFit="1"/>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9" xfId="0" applyFont="1" applyFill="1" applyBorder="1" applyAlignment="1">
      <alignment vertical="center"/>
    </xf>
    <xf numFmtId="176" fontId="52" fillId="0" borderId="30" xfId="0" applyNumberFormat="1" applyFont="1" applyFill="1" applyBorder="1" applyAlignment="1">
      <alignment vertical="top"/>
    </xf>
    <xf numFmtId="176" fontId="52" fillId="0" borderId="0" xfId="0" applyNumberFormat="1" applyFont="1" applyFill="1" applyBorder="1" applyAlignment="1">
      <alignment vertical="top"/>
    </xf>
    <xf numFmtId="176" fontId="52" fillId="0" borderId="29" xfId="0" applyNumberFormat="1" applyFont="1" applyFill="1" applyBorder="1" applyAlignment="1">
      <alignment vertical="top"/>
    </xf>
    <xf numFmtId="176" fontId="52" fillId="0" borderId="38" xfId="0" applyNumberFormat="1" applyFont="1" applyFill="1" applyBorder="1" applyAlignment="1">
      <alignment vertical="top"/>
    </xf>
    <xf numFmtId="176" fontId="52" fillId="0" borderId="36" xfId="0" applyNumberFormat="1" applyFont="1" applyFill="1" applyBorder="1" applyAlignment="1">
      <alignment vertical="top"/>
    </xf>
    <xf numFmtId="176" fontId="52" fillId="0" borderId="37" xfId="0" applyNumberFormat="1" applyFont="1" applyFill="1" applyBorder="1" applyAlignment="1">
      <alignment vertical="top"/>
    </xf>
    <xf numFmtId="176" fontId="49" fillId="0" borderId="22" xfId="0" applyNumberFormat="1" applyFont="1" applyFill="1" applyBorder="1" applyAlignment="1" applyProtection="1">
      <alignment horizontal="center" vertical="center"/>
      <protection locked="0"/>
    </xf>
    <xf numFmtId="176" fontId="49" fillId="0" borderId="23" xfId="0" applyNumberFormat="1" applyFont="1" applyFill="1" applyBorder="1" applyAlignment="1" applyProtection="1">
      <alignment horizontal="center" vertical="center"/>
      <protection locked="0"/>
    </xf>
    <xf numFmtId="0" fontId="8" fillId="0" borderId="31" xfId="0" applyFont="1" applyFill="1" applyBorder="1" applyAlignment="1">
      <alignment horizontal="distributed"/>
    </xf>
    <xf numFmtId="0" fontId="8" fillId="0" borderId="32" xfId="0" applyFont="1" applyFill="1" applyBorder="1" applyAlignment="1">
      <alignment horizontal="distributed"/>
    </xf>
    <xf numFmtId="0" fontId="8" fillId="0" borderId="39" xfId="0" applyFont="1" applyFill="1" applyBorder="1" applyAlignment="1">
      <alignment horizontal="distributed"/>
    </xf>
    <xf numFmtId="0" fontId="8" fillId="0" borderId="30" xfId="0" applyFont="1" applyFill="1" applyBorder="1" applyAlignment="1">
      <alignment horizontal="distributed"/>
    </xf>
    <xf numFmtId="0" fontId="8" fillId="0" borderId="0" xfId="0" applyFont="1" applyFill="1" applyBorder="1" applyAlignment="1">
      <alignment horizontal="distributed"/>
    </xf>
    <xf numFmtId="0" fontId="8" fillId="0" borderId="29" xfId="0" applyFont="1" applyFill="1" applyBorder="1" applyAlignment="1">
      <alignment horizontal="distributed"/>
    </xf>
    <xf numFmtId="192" fontId="49" fillId="0" borderId="20" xfId="0" applyNumberFormat="1" applyFont="1" applyFill="1" applyBorder="1" applyAlignment="1" applyProtection="1">
      <alignment horizontal="center" vertical="center"/>
      <protection/>
    </xf>
    <xf numFmtId="192" fontId="49" fillId="0" borderId="0" xfId="0" applyNumberFormat="1" applyFont="1" applyFill="1" applyBorder="1" applyAlignment="1" applyProtection="1">
      <alignment horizontal="center" vertical="center"/>
      <protection/>
    </xf>
    <xf numFmtId="0" fontId="63" fillId="0" borderId="0" xfId="0" applyFont="1" applyFill="1" applyBorder="1" applyAlignment="1">
      <alignment horizontal="distributed" vertical="center"/>
    </xf>
    <xf numFmtId="0" fontId="63" fillId="0" borderId="36" xfId="0" applyFont="1" applyFill="1" applyBorder="1" applyAlignment="1">
      <alignment horizontal="distributed" vertical="center"/>
    </xf>
    <xf numFmtId="0" fontId="64" fillId="0" borderId="0" xfId="0" applyFont="1" applyFill="1" applyBorder="1" applyAlignment="1">
      <alignment horizontal="right" vertical="center"/>
    </xf>
    <xf numFmtId="0" fontId="64" fillId="0" borderId="36" xfId="0" applyFont="1" applyFill="1" applyBorder="1" applyAlignment="1">
      <alignment horizontal="right" vertical="center"/>
    </xf>
    <xf numFmtId="0" fontId="63" fillId="0" borderId="0" xfId="0" applyFont="1" applyFill="1" applyBorder="1" applyAlignment="1">
      <alignment horizontal="center" vertical="center"/>
    </xf>
    <xf numFmtId="0" fontId="63" fillId="0" borderId="36" xfId="0" applyFont="1" applyFill="1" applyBorder="1" applyAlignment="1">
      <alignment horizontal="center" vertical="center"/>
    </xf>
    <xf numFmtId="0" fontId="65" fillId="0" borderId="36" xfId="0" applyFont="1" applyFill="1" applyBorder="1" applyAlignment="1">
      <alignment horizontal="distributed" vertical="center"/>
    </xf>
    <xf numFmtId="0" fontId="31" fillId="0" borderId="0" xfId="0" applyFont="1" applyFill="1" applyBorder="1" applyAlignment="1">
      <alignment horizontal="left" vertical="center"/>
    </xf>
    <xf numFmtId="0" fontId="31" fillId="0" borderId="36" xfId="0" applyFont="1" applyFill="1" applyBorder="1" applyAlignment="1">
      <alignment horizontal="left" vertical="center"/>
    </xf>
    <xf numFmtId="0" fontId="63" fillId="0" borderId="29" xfId="0" applyFont="1" applyFill="1" applyBorder="1" applyAlignment="1">
      <alignment horizontal="distributed" vertical="center"/>
    </xf>
    <xf numFmtId="0" fontId="63" fillId="0" borderId="37" xfId="0" applyFont="1" applyFill="1" applyBorder="1" applyAlignment="1">
      <alignment horizontal="distributed" vertical="center"/>
    </xf>
    <xf numFmtId="0" fontId="25" fillId="0" borderId="28" xfId="0" applyFont="1" applyFill="1" applyBorder="1" applyAlignment="1">
      <alignment horizontal="center" vertical="center"/>
    </xf>
    <xf numFmtId="0" fontId="68" fillId="0" borderId="28" xfId="0" applyFont="1" applyFill="1" applyBorder="1" applyAlignment="1">
      <alignment horizontal="distributed" vertical="center"/>
    </xf>
    <xf numFmtId="0" fontId="69" fillId="0" borderId="0" xfId="0" applyFont="1" applyFill="1" applyBorder="1" applyAlignment="1">
      <alignment horizontal="center" vertical="center"/>
    </xf>
    <xf numFmtId="0" fontId="42" fillId="0" borderId="39" xfId="0" applyFont="1" applyFill="1" applyBorder="1" applyAlignment="1">
      <alignment horizontal="center" vertical="center" textRotation="255"/>
    </xf>
    <xf numFmtId="0" fontId="42" fillId="0" borderId="29" xfId="0" applyFont="1" applyFill="1" applyBorder="1" applyAlignment="1">
      <alignment horizontal="center" vertical="center" textRotation="255"/>
    </xf>
    <xf numFmtId="0" fontId="42" fillId="0" borderId="37" xfId="0" applyFont="1" applyFill="1" applyBorder="1" applyAlignment="1">
      <alignment horizontal="center" vertical="center" textRotation="255"/>
    </xf>
    <xf numFmtId="0" fontId="13" fillId="0" borderId="31" xfId="0" applyFont="1" applyFill="1" applyBorder="1" applyAlignment="1">
      <alignment vertical="distributed" textRotation="255"/>
    </xf>
    <xf numFmtId="0" fontId="13" fillId="0" borderId="32" xfId="0" applyFont="1" applyFill="1" applyBorder="1" applyAlignment="1">
      <alignment vertical="distributed" textRotation="255"/>
    </xf>
    <xf numFmtId="0" fontId="13" fillId="0" borderId="39" xfId="0" applyFont="1" applyFill="1" applyBorder="1" applyAlignment="1">
      <alignment vertical="distributed" textRotation="255"/>
    </xf>
    <xf numFmtId="0" fontId="13" fillId="0" borderId="30" xfId="0" applyFont="1" applyFill="1" applyBorder="1" applyAlignment="1">
      <alignment vertical="distributed" textRotation="255"/>
    </xf>
    <xf numFmtId="0" fontId="13" fillId="0" borderId="0" xfId="0" applyFont="1" applyFill="1" applyBorder="1" applyAlignment="1">
      <alignment vertical="distributed" textRotation="255"/>
    </xf>
    <xf numFmtId="0" fontId="13" fillId="0" borderId="29" xfId="0" applyFont="1" applyFill="1" applyBorder="1" applyAlignment="1">
      <alignment vertical="distributed" textRotation="255"/>
    </xf>
    <xf numFmtId="0" fontId="13" fillId="0" borderId="38" xfId="0" applyFont="1" applyFill="1" applyBorder="1" applyAlignment="1">
      <alignment vertical="distributed" textRotation="255"/>
    </xf>
    <xf numFmtId="0" fontId="13" fillId="0" borderId="36" xfId="0" applyFont="1" applyFill="1" applyBorder="1" applyAlignment="1">
      <alignment vertical="distributed" textRotation="255"/>
    </xf>
    <xf numFmtId="0" fontId="13" fillId="0" borderId="37" xfId="0" applyFont="1" applyFill="1" applyBorder="1" applyAlignment="1">
      <alignment vertical="distributed" textRotation="255"/>
    </xf>
    <xf numFmtId="0" fontId="13" fillId="0" borderId="31" xfId="0" applyFont="1" applyFill="1" applyBorder="1" applyAlignment="1">
      <alignment horizontal="distributed" shrinkToFit="1"/>
    </xf>
    <xf numFmtId="0" fontId="13" fillId="0" borderId="32" xfId="0" applyFont="1" applyFill="1" applyBorder="1" applyAlignment="1">
      <alignment horizontal="distributed" shrinkToFit="1"/>
    </xf>
    <xf numFmtId="0" fontId="13" fillId="0" borderId="39" xfId="0" applyFont="1" applyFill="1" applyBorder="1" applyAlignment="1">
      <alignment horizontal="distributed" shrinkToFit="1"/>
    </xf>
    <xf numFmtId="0" fontId="13" fillId="0" borderId="30" xfId="0" applyFont="1" applyFill="1" applyBorder="1" applyAlignment="1">
      <alignment horizontal="distributed" shrinkToFit="1"/>
    </xf>
    <xf numFmtId="0" fontId="13" fillId="0" borderId="0" xfId="0" applyFont="1" applyFill="1" applyBorder="1" applyAlignment="1">
      <alignment horizontal="distributed" shrinkToFit="1"/>
    </xf>
    <xf numFmtId="0" fontId="13" fillId="0" borderId="29" xfId="0" applyFont="1" applyFill="1" applyBorder="1" applyAlignment="1">
      <alignment horizontal="distributed" shrinkToFi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177" fontId="70" fillId="0" borderId="31" xfId="0" applyNumberFormat="1" applyFont="1" applyFill="1" applyBorder="1" applyAlignment="1" applyProtection="1">
      <alignment vertical="center"/>
      <protection/>
    </xf>
    <xf numFmtId="177" fontId="70" fillId="0" borderId="32" xfId="0" applyNumberFormat="1" applyFont="1" applyFill="1" applyBorder="1" applyAlignment="1" applyProtection="1">
      <alignment vertical="center"/>
      <protection/>
    </xf>
    <xf numFmtId="177" fontId="70" fillId="0" borderId="39" xfId="0" applyNumberFormat="1" applyFont="1" applyFill="1" applyBorder="1" applyAlignment="1" applyProtection="1">
      <alignment vertical="center"/>
      <protection/>
    </xf>
    <xf numFmtId="177" fontId="70" fillId="0" borderId="30" xfId="0" applyNumberFormat="1" applyFont="1" applyFill="1" applyBorder="1" applyAlignment="1" applyProtection="1">
      <alignment vertical="center"/>
      <protection/>
    </xf>
    <xf numFmtId="177" fontId="70" fillId="0" borderId="0" xfId="0" applyNumberFormat="1" applyFont="1" applyFill="1" applyBorder="1" applyAlignment="1" applyProtection="1">
      <alignment vertical="center"/>
      <protection/>
    </xf>
    <xf numFmtId="177" fontId="70" fillId="0" borderId="29" xfId="0" applyNumberFormat="1" applyFont="1" applyFill="1" applyBorder="1" applyAlignment="1" applyProtection="1">
      <alignment vertical="center"/>
      <protection/>
    </xf>
    <xf numFmtId="177" fontId="70" fillId="0" borderId="38" xfId="0" applyNumberFormat="1" applyFont="1" applyFill="1" applyBorder="1" applyAlignment="1" applyProtection="1">
      <alignment vertical="center"/>
      <protection/>
    </xf>
    <xf numFmtId="177" fontId="70" fillId="0" borderId="36" xfId="0" applyNumberFormat="1" applyFont="1" applyFill="1" applyBorder="1" applyAlignment="1" applyProtection="1">
      <alignment vertical="center"/>
      <protection/>
    </xf>
    <xf numFmtId="177" fontId="70" fillId="0" borderId="37" xfId="0" applyNumberFormat="1" applyFont="1" applyFill="1" applyBorder="1" applyAlignment="1" applyProtection="1">
      <alignment vertical="center"/>
      <protection/>
    </xf>
    <xf numFmtId="0" fontId="42" fillId="0" borderId="31" xfId="0" applyFont="1" applyFill="1" applyBorder="1" applyAlignment="1">
      <alignment horizontal="center" vertical="distributed" textRotation="255"/>
    </xf>
    <xf numFmtId="0" fontId="42" fillId="0" borderId="39" xfId="0" applyFont="1" applyFill="1" applyBorder="1" applyAlignment="1">
      <alignment horizontal="center" vertical="distributed" textRotation="255"/>
    </xf>
    <xf numFmtId="0" fontId="42" fillId="0" borderId="30" xfId="0" applyFont="1" applyFill="1" applyBorder="1" applyAlignment="1">
      <alignment horizontal="center" vertical="distributed" textRotation="255"/>
    </xf>
    <xf numFmtId="0" fontId="42" fillId="0" borderId="29" xfId="0" applyFont="1" applyFill="1" applyBorder="1" applyAlignment="1">
      <alignment horizontal="center" vertical="distributed" textRotation="255"/>
    </xf>
    <xf numFmtId="0" fontId="42" fillId="0" borderId="38" xfId="0" applyFont="1" applyFill="1" applyBorder="1" applyAlignment="1">
      <alignment horizontal="center" vertical="distributed" textRotation="255"/>
    </xf>
    <xf numFmtId="0" fontId="42" fillId="0" borderId="37" xfId="0" applyFont="1" applyFill="1" applyBorder="1" applyAlignment="1">
      <alignment horizontal="center" vertical="distributed" textRotation="255"/>
    </xf>
    <xf numFmtId="0" fontId="8" fillId="0" borderId="31"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8" fillId="0" borderId="29" xfId="0" applyFont="1" applyFill="1" applyBorder="1" applyAlignment="1">
      <alignment horizontal="center" vertical="center" textRotation="255" shrinkToFit="1"/>
    </xf>
    <xf numFmtId="0" fontId="8" fillId="0" borderId="38" xfId="0" applyFont="1" applyFill="1" applyBorder="1" applyAlignment="1">
      <alignment horizontal="center" vertical="center" textRotation="255" shrinkToFit="1"/>
    </xf>
    <xf numFmtId="0" fontId="8" fillId="0" borderId="37" xfId="0" applyFont="1" applyFill="1" applyBorder="1" applyAlignment="1">
      <alignment horizontal="center" vertical="center" textRotation="255" shrinkToFit="1"/>
    </xf>
    <xf numFmtId="0" fontId="75" fillId="0" borderId="0" xfId="0" applyFont="1" applyFill="1" applyBorder="1" applyAlignment="1">
      <alignment horizontal="left" vertical="center"/>
    </xf>
    <xf numFmtId="0" fontId="75" fillId="0" borderId="36" xfId="0" applyFont="1" applyFill="1" applyBorder="1" applyAlignment="1">
      <alignment horizontal="left" vertical="center"/>
    </xf>
    <xf numFmtId="0" fontId="13" fillId="0" borderId="32" xfId="0" applyFont="1" applyFill="1" applyBorder="1" applyAlignment="1">
      <alignment horizontal="center" vertical="center"/>
    </xf>
    <xf numFmtId="0" fontId="4" fillId="0" borderId="31" xfId="0" applyFont="1" applyFill="1" applyBorder="1" applyAlignment="1">
      <alignment horizontal="right" vertical="top"/>
    </xf>
    <xf numFmtId="0" fontId="4" fillId="0" borderId="32" xfId="0" applyFont="1" applyFill="1" applyBorder="1" applyAlignment="1">
      <alignment horizontal="right" vertical="top"/>
    </xf>
    <xf numFmtId="0" fontId="49" fillId="36" borderId="0" xfId="0" applyFont="1" applyFill="1" applyBorder="1" applyAlignment="1">
      <alignment horizontal="center" vertical="center"/>
    </xf>
    <xf numFmtId="0" fontId="49" fillId="36" borderId="25" xfId="0" applyFont="1" applyFill="1" applyBorder="1" applyAlignment="1">
      <alignment horizontal="center" vertical="center"/>
    </xf>
    <xf numFmtId="0" fontId="82" fillId="0" borderId="43" xfId="0" applyFont="1" applyFill="1" applyBorder="1" applyAlignment="1">
      <alignment wrapText="1"/>
    </xf>
    <xf numFmtId="0" fontId="82" fillId="0" borderId="44" xfId="0" applyFont="1" applyFill="1" applyBorder="1" applyAlignment="1">
      <alignment wrapText="1"/>
    </xf>
    <xf numFmtId="0" fontId="82" fillId="0" borderId="45" xfId="0" applyFont="1" applyFill="1" applyBorder="1" applyAlignment="1">
      <alignment wrapText="1"/>
    </xf>
    <xf numFmtId="0" fontId="82" fillId="0" borderId="46" xfId="0" applyFont="1" applyFill="1" applyBorder="1" applyAlignment="1">
      <alignment wrapText="1"/>
    </xf>
    <xf numFmtId="0" fontId="82" fillId="0" borderId="0" xfId="0" applyFont="1" applyFill="1" applyBorder="1" applyAlignment="1">
      <alignment wrapText="1"/>
    </xf>
    <xf numFmtId="0" fontId="82" fillId="0" borderId="47" xfId="0" applyFont="1" applyFill="1" applyBorder="1" applyAlignment="1">
      <alignment wrapText="1"/>
    </xf>
    <xf numFmtId="0" fontId="82" fillId="0" borderId="48" xfId="0" applyFont="1" applyFill="1" applyBorder="1" applyAlignment="1">
      <alignment wrapText="1"/>
    </xf>
    <xf numFmtId="0" fontId="82" fillId="0" borderId="49" xfId="0" applyFont="1" applyFill="1" applyBorder="1" applyAlignment="1">
      <alignment wrapText="1"/>
    </xf>
    <xf numFmtId="0" fontId="82" fillId="0" borderId="50" xfId="0" applyFont="1" applyFill="1" applyBorder="1" applyAlignment="1">
      <alignment wrapText="1"/>
    </xf>
    <xf numFmtId="0" fontId="8" fillId="0" borderId="30" xfId="0" applyFont="1" applyFill="1" applyBorder="1" applyAlignment="1">
      <alignment horizontal="distributed" vertical="top" shrinkToFit="1"/>
    </xf>
    <xf numFmtId="0" fontId="8" fillId="0" borderId="0" xfId="0" applyFont="1" applyFill="1" applyBorder="1" applyAlignment="1">
      <alignment horizontal="distributed" vertical="top" shrinkToFit="1"/>
    </xf>
    <xf numFmtId="0" fontId="8" fillId="0" borderId="29" xfId="0" applyFont="1" applyFill="1" applyBorder="1" applyAlignment="1">
      <alignment horizontal="distributed" vertical="top" shrinkToFit="1"/>
    </xf>
    <xf numFmtId="176" fontId="71" fillId="0" borderId="30" xfId="0" applyNumberFormat="1" applyFont="1" applyFill="1" applyBorder="1" applyAlignment="1">
      <alignment vertical="top"/>
    </xf>
    <xf numFmtId="176" fontId="71" fillId="0" borderId="0" xfId="0" applyNumberFormat="1" applyFont="1" applyFill="1" applyBorder="1" applyAlignment="1">
      <alignment vertical="top"/>
    </xf>
    <xf numFmtId="176" fontId="71" fillId="0" borderId="38" xfId="0" applyNumberFormat="1" applyFont="1" applyFill="1" applyBorder="1" applyAlignment="1">
      <alignment vertical="top"/>
    </xf>
    <xf numFmtId="176" fontId="71" fillId="0" borderId="36" xfId="0" applyNumberFormat="1" applyFont="1" applyFill="1" applyBorder="1" applyAlignment="1">
      <alignment vertical="top"/>
    </xf>
    <xf numFmtId="0" fontId="63" fillId="0" borderId="30" xfId="0" applyFont="1" applyFill="1" applyBorder="1" applyAlignment="1">
      <alignment horizontal="distributed" vertical="center"/>
    </xf>
    <xf numFmtId="0" fontId="63" fillId="0" borderId="0" xfId="0" applyFont="1" applyFill="1" applyBorder="1" applyAlignment="1">
      <alignment horizontal="distributed" vertical="center"/>
    </xf>
    <xf numFmtId="0" fontId="63" fillId="0" borderId="29" xfId="0" applyFont="1" applyFill="1" applyBorder="1" applyAlignment="1">
      <alignment horizontal="distributed" vertical="center"/>
    </xf>
    <xf numFmtId="0" fontId="63" fillId="0" borderId="38" xfId="0" applyFont="1" applyFill="1" applyBorder="1" applyAlignment="1">
      <alignment horizontal="distributed" vertical="center"/>
    </xf>
    <xf numFmtId="0" fontId="63" fillId="0" borderId="36" xfId="0" applyFont="1" applyFill="1" applyBorder="1" applyAlignment="1">
      <alignment horizontal="distributed" vertical="center"/>
    </xf>
    <xf numFmtId="0" fontId="63" fillId="0" borderId="37"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38"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distributed" vertical="center"/>
    </xf>
    <xf numFmtId="176" fontId="49" fillId="0" borderId="0" xfId="0" applyNumberFormat="1" applyFont="1" applyFill="1" applyBorder="1" applyAlignment="1" applyProtection="1">
      <alignment horizontal="center" vertical="center"/>
      <protection/>
    </xf>
    <xf numFmtId="0" fontId="0" fillId="0" borderId="0" xfId="0" applyFill="1" applyBorder="1" applyAlignment="1">
      <alignment/>
    </xf>
    <xf numFmtId="176" fontId="70" fillId="0" borderId="31" xfId="0" applyNumberFormat="1" applyFont="1" applyFill="1" applyBorder="1" applyAlignment="1" applyProtection="1">
      <alignment vertical="center"/>
      <protection locked="0"/>
    </xf>
    <xf numFmtId="176" fontId="70" fillId="0" borderId="32" xfId="0" applyNumberFormat="1" applyFont="1" applyFill="1" applyBorder="1" applyAlignment="1" applyProtection="1">
      <alignment vertical="center"/>
      <protection locked="0"/>
    </xf>
    <xf numFmtId="176" fontId="70" fillId="0" borderId="30" xfId="0" applyNumberFormat="1" applyFont="1" applyFill="1" applyBorder="1" applyAlignment="1" applyProtection="1">
      <alignment vertical="center"/>
      <protection locked="0"/>
    </xf>
    <xf numFmtId="176" fontId="70" fillId="0" borderId="0" xfId="0" applyNumberFormat="1" applyFont="1" applyFill="1" applyBorder="1" applyAlignment="1" applyProtection="1">
      <alignment vertical="center"/>
      <protection locked="0"/>
    </xf>
    <xf numFmtId="176" fontId="70" fillId="0" borderId="38" xfId="0" applyNumberFormat="1" applyFont="1" applyFill="1" applyBorder="1" applyAlignment="1" applyProtection="1">
      <alignment vertical="center"/>
      <protection locked="0"/>
    </xf>
    <xf numFmtId="176" fontId="70" fillId="0" borderId="36" xfId="0" applyNumberFormat="1" applyFont="1" applyFill="1" applyBorder="1" applyAlignment="1" applyProtection="1">
      <alignment vertical="center"/>
      <protection locked="0"/>
    </xf>
    <xf numFmtId="176" fontId="71" fillId="0" borderId="31" xfId="0" applyNumberFormat="1" applyFont="1" applyFill="1" applyBorder="1" applyAlignment="1" applyProtection="1">
      <alignment vertical="center"/>
      <protection/>
    </xf>
    <xf numFmtId="176" fontId="71" fillId="0" borderId="32" xfId="0" applyNumberFormat="1" applyFont="1" applyFill="1" applyBorder="1" applyAlignment="1" applyProtection="1">
      <alignment vertical="center"/>
      <protection/>
    </xf>
    <xf numFmtId="176" fontId="71" fillId="0" borderId="39" xfId="0" applyNumberFormat="1" applyFont="1" applyFill="1" applyBorder="1" applyAlignment="1" applyProtection="1">
      <alignment vertical="center"/>
      <protection/>
    </xf>
    <xf numFmtId="176" fontId="71" fillId="0" borderId="30" xfId="0" applyNumberFormat="1" applyFont="1" applyFill="1" applyBorder="1" applyAlignment="1" applyProtection="1">
      <alignment vertical="center"/>
      <protection/>
    </xf>
    <xf numFmtId="176" fontId="71" fillId="0" borderId="0" xfId="0" applyNumberFormat="1" applyFont="1" applyFill="1" applyBorder="1" applyAlignment="1" applyProtection="1">
      <alignment vertical="center"/>
      <protection/>
    </xf>
    <xf numFmtId="176" fontId="71" fillId="0" borderId="29" xfId="0" applyNumberFormat="1" applyFont="1" applyFill="1" applyBorder="1" applyAlignment="1" applyProtection="1">
      <alignment vertical="center"/>
      <protection/>
    </xf>
    <xf numFmtId="176" fontId="71" fillId="0" borderId="38" xfId="0" applyNumberFormat="1" applyFont="1" applyFill="1" applyBorder="1" applyAlignment="1" applyProtection="1">
      <alignment vertical="center"/>
      <protection/>
    </xf>
    <xf numFmtId="176" fontId="71" fillId="0" borderId="36" xfId="0" applyNumberFormat="1" applyFont="1" applyFill="1" applyBorder="1" applyAlignment="1" applyProtection="1">
      <alignment vertical="center"/>
      <protection/>
    </xf>
    <xf numFmtId="176" fontId="71" fillId="0" borderId="37" xfId="0" applyNumberFormat="1" applyFont="1" applyFill="1" applyBorder="1" applyAlignment="1" applyProtection="1">
      <alignment vertical="center"/>
      <protection/>
    </xf>
    <xf numFmtId="0" fontId="0" fillId="0" borderId="30" xfId="0" applyFill="1" applyBorder="1" applyAlignment="1">
      <alignment/>
    </xf>
    <xf numFmtId="0" fontId="0" fillId="0" borderId="38" xfId="0" applyFill="1" applyBorder="1" applyAlignment="1">
      <alignment/>
    </xf>
    <xf numFmtId="0" fontId="0" fillId="0" borderId="36" xfId="0" applyFill="1" applyBorder="1" applyAlignment="1">
      <alignment/>
    </xf>
    <xf numFmtId="0" fontId="74" fillId="0" borderId="0" xfId="0" applyFont="1" applyFill="1" applyBorder="1" applyAlignment="1">
      <alignment horizontal="right" vertical="center"/>
    </xf>
    <xf numFmtId="0" fontId="74" fillId="0" borderId="36"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36" xfId="0" applyFont="1" applyFill="1" applyBorder="1" applyAlignment="1">
      <alignment horizontal="center" vertical="center"/>
    </xf>
    <xf numFmtId="0" fontId="65" fillId="0" borderId="25" xfId="0" applyFont="1" applyFill="1" applyBorder="1" applyAlignment="1">
      <alignment horizontal="center" vertical="center"/>
    </xf>
    <xf numFmtId="0" fontId="6" fillId="0" borderId="31"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0" xfId="0" applyFont="1" applyFill="1" applyBorder="1" applyAlignment="1">
      <alignment vertical="center"/>
    </xf>
    <xf numFmtId="0" fontId="25" fillId="0" borderId="51" xfId="0" applyFont="1" applyFill="1" applyBorder="1" applyAlignment="1">
      <alignment horizontal="center" vertical="center"/>
    </xf>
    <xf numFmtId="176" fontId="70" fillId="0" borderId="31" xfId="0" applyNumberFormat="1" applyFont="1" applyFill="1" applyBorder="1" applyAlignment="1" applyProtection="1">
      <alignment vertical="center"/>
      <protection/>
    </xf>
    <xf numFmtId="176" fontId="70" fillId="0" borderId="32" xfId="0" applyNumberFormat="1" applyFont="1" applyFill="1" applyBorder="1" applyAlignment="1" applyProtection="1">
      <alignment vertical="center"/>
      <protection/>
    </xf>
    <xf numFmtId="176" fontId="70" fillId="0" borderId="39" xfId="0" applyNumberFormat="1" applyFont="1" applyFill="1" applyBorder="1" applyAlignment="1" applyProtection="1">
      <alignment vertical="center"/>
      <protection/>
    </xf>
    <xf numFmtId="176" fontId="70" fillId="0" borderId="30" xfId="0" applyNumberFormat="1" applyFont="1" applyFill="1" applyBorder="1" applyAlignment="1" applyProtection="1">
      <alignment vertical="center"/>
      <protection/>
    </xf>
    <xf numFmtId="176" fontId="70" fillId="0" borderId="0" xfId="0" applyNumberFormat="1" applyFont="1" applyFill="1" applyBorder="1" applyAlignment="1" applyProtection="1">
      <alignment vertical="center"/>
      <protection/>
    </xf>
    <xf numFmtId="176" fontId="70" fillId="0" borderId="29" xfId="0" applyNumberFormat="1" applyFont="1" applyFill="1" applyBorder="1" applyAlignment="1" applyProtection="1">
      <alignment vertical="center"/>
      <protection/>
    </xf>
    <xf numFmtId="176" fontId="70" fillId="0" borderId="38" xfId="0" applyNumberFormat="1" applyFont="1" applyFill="1" applyBorder="1" applyAlignment="1" applyProtection="1">
      <alignment vertical="center"/>
      <protection/>
    </xf>
    <xf numFmtId="176" fontId="70" fillId="0" borderId="36" xfId="0" applyNumberFormat="1" applyFont="1" applyFill="1" applyBorder="1" applyAlignment="1" applyProtection="1">
      <alignment vertical="center"/>
      <protection/>
    </xf>
    <xf numFmtId="176" fontId="70" fillId="0" borderId="37" xfId="0" applyNumberFormat="1" applyFont="1" applyFill="1" applyBorder="1" applyAlignment="1" applyProtection="1">
      <alignment vertical="center"/>
      <protection/>
    </xf>
    <xf numFmtId="177" fontId="71" fillId="0" borderId="31" xfId="0" applyNumberFormat="1" applyFont="1" applyFill="1" applyBorder="1" applyAlignment="1">
      <alignment vertical="center"/>
    </xf>
    <xf numFmtId="177" fontId="71" fillId="0" borderId="32" xfId="0" applyNumberFormat="1" applyFont="1" applyFill="1" applyBorder="1" applyAlignment="1">
      <alignment vertical="center"/>
    </xf>
    <xf numFmtId="177" fontId="71" fillId="0" borderId="30" xfId="0" applyNumberFormat="1" applyFont="1" applyFill="1" applyBorder="1" applyAlignment="1">
      <alignment vertical="center"/>
    </xf>
    <xf numFmtId="177" fontId="71" fillId="0" borderId="0" xfId="0" applyNumberFormat="1" applyFont="1" applyFill="1" applyBorder="1" applyAlignment="1">
      <alignment vertical="center"/>
    </xf>
    <xf numFmtId="177" fontId="71" fillId="0" borderId="38" xfId="0" applyNumberFormat="1" applyFont="1" applyFill="1" applyBorder="1" applyAlignment="1">
      <alignment vertical="center"/>
    </xf>
    <xf numFmtId="177" fontId="71" fillId="0" borderId="36" xfId="0" applyNumberFormat="1" applyFont="1" applyFill="1" applyBorder="1" applyAlignment="1">
      <alignment vertical="center"/>
    </xf>
    <xf numFmtId="0" fontId="6" fillId="0" borderId="30" xfId="0" applyFont="1" applyFill="1" applyBorder="1" applyAlignment="1">
      <alignment horizontal="center" vertical="top"/>
    </xf>
    <xf numFmtId="0" fontId="6" fillId="0" borderId="0" xfId="0" applyFont="1" applyFill="1" applyBorder="1" applyAlignment="1">
      <alignment horizontal="center" vertical="top"/>
    </xf>
    <xf numFmtId="0" fontId="6" fillId="0" borderId="29" xfId="0" applyFont="1" applyFill="1" applyBorder="1" applyAlignment="1">
      <alignment horizontal="center" vertical="top"/>
    </xf>
    <xf numFmtId="0" fontId="6" fillId="0" borderId="38" xfId="0" applyFont="1" applyFill="1" applyBorder="1" applyAlignment="1">
      <alignment horizontal="center" vertical="top"/>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0" fontId="13" fillId="0" borderId="31" xfId="0" applyFont="1" applyFill="1" applyBorder="1" applyAlignment="1">
      <alignment horizontal="distributed"/>
    </xf>
    <xf numFmtId="0" fontId="13" fillId="0" borderId="32" xfId="0" applyFont="1" applyFill="1" applyBorder="1" applyAlignment="1">
      <alignment horizontal="distributed"/>
    </xf>
    <xf numFmtId="0" fontId="13" fillId="0" borderId="39" xfId="0" applyFont="1" applyFill="1" applyBorder="1" applyAlignment="1">
      <alignment horizontal="distributed"/>
    </xf>
    <xf numFmtId="0" fontId="13" fillId="0" borderId="30" xfId="0" applyFont="1" applyFill="1" applyBorder="1" applyAlignment="1">
      <alignment horizontal="distributed"/>
    </xf>
    <xf numFmtId="0" fontId="13" fillId="0" borderId="0" xfId="0" applyFont="1" applyFill="1" applyBorder="1" applyAlignment="1">
      <alignment horizontal="distributed"/>
    </xf>
    <xf numFmtId="0" fontId="13" fillId="0" borderId="29" xfId="0" applyFont="1" applyFill="1" applyBorder="1" applyAlignment="1">
      <alignment horizontal="distributed"/>
    </xf>
    <xf numFmtId="176" fontId="70" fillId="0" borderId="31" xfId="0" applyNumberFormat="1" applyFont="1" applyFill="1" applyBorder="1" applyAlignment="1" applyProtection="1">
      <alignment vertical="center"/>
      <protection/>
    </xf>
    <xf numFmtId="176" fontId="70" fillId="0" borderId="32" xfId="0" applyNumberFormat="1" applyFont="1" applyFill="1" applyBorder="1" applyAlignment="1" applyProtection="1">
      <alignment vertical="center"/>
      <protection/>
    </xf>
    <xf numFmtId="176" fontId="70" fillId="0" borderId="39" xfId="0" applyNumberFormat="1" applyFont="1" applyFill="1" applyBorder="1" applyAlignment="1" applyProtection="1">
      <alignment vertical="center"/>
      <protection/>
    </xf>
    <xf numFmtId="176" fontId="70" fillId="0" borderId="30" xfId="0" applyNumberFormat="1" applyFont="1" applyFill="1" applyBorder="1" applyAlignment="1" applyProtection="1">
      <alignment vertical="center"/>
      <protection/>
    </xf>
    <xf numFmtId="176" fontId="70" fillId="0" borderId="0" xfId="0" applyNumberFormat="1" applyFont="1" applyFill="1" applyBorder="1" applyAlignment="1" applyProtection="1">
      <alignment vertical="center"/>
      <protection/>
    </xf>
    <xf numFmtId="176" fontId="70" fillId="0" borderId="29" xfId="0" applyNumberFormat="1" applyFont="1" applyFill="1" applyBorder="1" applyAlignment="1" applyProtection="1">
      <alignment vertical="center"/>
      <protection/>
    </xf>
    <xf numFmtId="176" fontId="70" fillId="0" borderId="38" xfId="0" applyNumberFormat="1" applyFont="1" applyFill="1" applyBorder="1" applyAlignment="1" applyProtection="1">
      <alignment vertical="center"/>
      <protection/>
    </xf>
    <xf numFmtId="176" fontId="70" fillId="0" borderId="36" xfId="0" applyNumberFormat="1" applyFont="1" applyFill="1" applyBorder="1" applyAlignment="1" applyProtection="1">
      <alignment vertical="center"/>
      <protection/>
    </xf>
    <xf numFmtId="176" fontId="70" fillId="0" borderId="37" xfId="0" applyNumberFormat="1" applyFont="1" applyFill="1" applyBorder="1" applyAlignment="1" applyProtection="1">
      <alignment vertical="center"/>
      <protection/>
    </xf>
    <xf numFmtId="0" fontId="42" fillId="0" borderId="31" xfId="0" applyFont="1" applyFill="1" applyBorder="1" applyAlignment="1">
      <alignment horizontal="center" vertical="distributed" textRotation="255"/>
    </xf>
    <xf numFmtId="0" fontId="42" fillId="0" borderId="39" xfId="0" applyFont="1" applyFill="1" applyBorder="1" applyAlignment="1">
      <alignment horizontal="center" vertical="distributed" textRotation="255"/>
    </xf>
    <xf numFmtId="0" fontId="42" fillId="0" borderId="30" xfId="0" applyFont="1" applyFill="1" applyBorder="1" applyAlignment="1">
      <alignment horizontal="center" vertical="distributed" textRotation="255"/>
    </xf>
    <xf numFmtId="0" fontId="42" fillId="0" borderId="29" xfId="0" applyFont="1" applyFill="1" applyBorder="1" applyAlignment="1">
      <alignment horizontal="center" vertical="distributed" textRotation="255"/>
    </xf>
    <xf numFmtId="0" fontId="42" fillId="0" borderId="38" xfId="0" applyFont="1" applyFill="1" applyBorder="1" applyAlignment="1">
      <alignment horizontal="center" vertical="distributed" textRotation="255"/>
    </xf>
    <xf numFmtId="0" fontId="42" fillId="0" borderId="37" xfId="0" applyFont="1" applyFill="1" applyBorder="1" applyAlignment="1">
      <alignment horizontal="center" vertical="distributed" textRotation="255"/>
    </xf>
    <xf numFmtId="177" fontId="71" fillId="0" borderId="31" xfId="0" applyNumberFormat="1" applyFont="1" applyFill="1" applyBorder="1" applyAlignment="1" applyProtection="1">
      <alignment vertical="center"/>
      <protection/>
    </xf>
    <xf numFmtId="177" fontId="71" fillId="0" borderId="32" xfId="0" applyNumberFormat="1" applyFont="1" applyFill="1" applyBorder="1" applyAlignment="1" applyProtection="1">
      <alignment vertical="center"/>
      <protection/>
    </xf>
    <xf numFmtId="177" fontId="71" fillId="0" borderId="39" xfId="0" applyNumberFormat="1" applyFont="1" applyFill="1" applyBorder="1" applyAlignment="1" applyProtection="1">
      <alignment vertical="center"/>
      <protection/>
    </xf>
    <xf numFmtId="177" fontId="71" fillId="0" borderId="30" xfId="0" applyNumberFormat="1" applyFont="1" applyFill="1" applyBorder="1" applyAlignment="1" applyProtection="1">
      <alignment vertical="center"/>
      <protection/>
    </xf>
    <xf numFmtId="177" fontId="71" fillId="0" borderId="0" xfId="0" applyNumberFormat="1" applyFont="1" applyFill="1" applyBorder="1" applyAlignment="1" applyProtection="1">
      <alignment vertical="center"/>
      <protection/>
    </xf>
    <xf numFmtId="177" fontId="71" fillId="0" borderId="29" xfId="0" applyNumberFormat="1" applyFont="1" applyFill="1" applyBorder="1" applyAlignment="1" applyProtection="1">
      <alignment vertical="center"/>
      <protection/>
    </xf>
    <xf numFmtId="177" fontId="71" fillId="0" borderId="38" xfId="0" applyNumberFormat="1" applyFont="1" applyFill="1" applyBorder="1" applyAlignment="1" applyProtection="1">
      <alignment vertical="center"/>
      <protection/>
    </xf>
    <xf numFmtId="177" fontId="71" fillId="0" borderId="36" xfId="0" applyNumberFormat="1" applyFont="1" applyFill="1" applyBorder="1" applyAlignment="1" applyProtection="1">
      <alignment vertical="center"/>
      <protection/>
    </xf>
    <xf numFmtId="177" fontId="71" fillId="0" borderId="37" xfId="0" applyNumberFormat="1" applyFont="1" applyFill="1" applyBorder="1" applyAlignment="1" applyProtection="1">
      <alignment vertical="center"/>
      <protection/>
    </xf>
    <xf numFmtId="176" fontId="71" fillId="0" borderId="31" xfId="0" applyNumberFormat="1" applyFont="1" applyFill="1" applyBorder="1" applyAlignment="1" applyProtection="1">
      <alignment vertical="center"/>
      <protection locked="0"/>
    </xf>
    <xf numFmtId="176" fontId="71" fillId="0" borderId="32" xfId="0" applyNumberFormat="1" applyFont="1" applyFill="1" applyBorder="1" applyAlignment="1" applyProtection="1">
      <alignment vertical="center"/>
      <protection locked="0"/>
    </xf>
    <xf numFmtId="176" fontId="71" fillId="0" borderId="30" xfId="0" applyNumberFormat="1" applyFont="1" applyFill="1" applyBorder="1" applyAlignment="1" applyProtection="1">
      <alignment vertical="center"/>
      <protection locked="0"/>
    </xf>
    <xf numFmtId="176" fontId="71" fillId="0" borderId="0" xfId="0" applyNumberFormat="1" applyFont="1" applyFill="1" applyBorder="1" applyAlignment="1" applyProtection="1">
      <alignment vertical="center"/>
      <protection locked="0"/>
    </xf>
    <xf numFmtId="176" fontId="71" fillId="0" borderId="38" xfId="0" applyNumberFormat="1" applyFont="1" applyFill="1" applyBorder="1" applyAlignment="1" applyProtection="1">
      <alignment vertical="center"/>
      <protection locked="0"/>
    </xf>
    <xf numFmtId="176" fontId="71" fillId="0" borderId="36" xfId="0" applyNumberFormat="1" applyFont="1" applyFill="1" applyBorder="1" applyAlignment="1" applyProtection="1">
      <alignment vertical="center"/>
      <protection locked="0"/>
    </xf>
    <xf numFmtId="0" fontId="65" fillId="0" borderId="0" xfId="0" applyFont="1" applyFill="1" applyBorder="1" applyAlignment="1">
      <alignment horizontal="center" vertical="center"/>
    </xf>
    <xf numFmtId="0" fontId="0" fillId="0" borderId="29" xfId="0" applyFill="1" applyBorder="1" applyAlignment="1">
      <alignment/>
    </xf>
    <xf numFmtId="0" fontId="0" fillId="0" borderId="37" xfId="0" applyFill="1" applyBorder="1" applyAlignment="1">
      <alignment/>
    </xf>
    <xf numFmtId="0" fontId="6" fillId="0" borderId="31" xfId="0" applyFont="1" applyFill="1" applyBorder="1" applyAlignment="1">
      <alignment horizontal="distributed"/>
    </xf>
    <xf numFmtId="0" fontId="6" fillId="0" borderId="32" xfId="0" applyFont="1" applyFill="1" applyBorder="1" applyAlignment="1">
      <alignment horizontal="distributed"/>
    </xf>
    <xf numFmtId="0" fontId="6" fillId="0" borderId="39" xfId="0" applyFont="1" applyFill="1" applyBorder="1" applyAlignment="1">
      <alignment horizontal="distributed"/>
    </xf>
    <xf numFmtId="0" fontId="6" fillId="0" borderId="30" xfId="0" applyFont="1" applyFill="1" applyBorder="1" applyAlignment="1">
      <alignment horizontal="distributed"/>
    </xf>
    <xf numFmtId="0" fontId="6" fillId="0" borderId="0" xfId="0" applyFont="1" applyFill="1" applyBorder="1" applyAlignment="1">
      <alignment horizontal="distributed"/>
    </xf>
    <xf numFmtId="0" fontId="6" fillId="0" borderId="29" xfId="0" applyFont="1" applyFill="1" applyBorder="1" applyAlignment="1">
      <alignment horizontal="distributed"/>
    </xf>
    <xf numFmtId="0" fontId="77" fillId="0" borderId="0" xfId="0" applyFont="1" applyFill="1" applyBorder="1" applyAlignment="1">
      <alignment vertical="center" wrapText="1"/>
    </xf>
    <xf numFmtId="0" fontId="77" fillId="0" borderId="25" xfId="0" applyFont="1" applyFill="1" applyBorder="1" applyAlignment="1">
      <alignment vertical="center" wrapText="1"/>
    </xf>
    <xf numFmtId="177" fontId="70" fillId="0" borderId="31" xfId="0" applyNumberFormat="1" applyFont="1" applyFill="1" applyBorder="1" applyAlignment="1">
      <alignment vertical="center"/>
    </xf>
    <xf numFmtId="177" fontId="70" fillId="0" borderId="32" xfId="0" applyNumberFormat="1" applyFont="1" applyFill="1" applyBorder="1" applyAlignment="1">
      <alignment vertical="center"/>
    </xf>
    <xf numFmtId="177" fontId="70" fillId="0" borderId="30" xfId="0" applyNumberFormat="1" applyFont="1" applyFill="1" applyBorder="1" applyAlignment="1">
      <alignment vertical="center"/>
    </xf>
    <xf numFmtId="177" fontId="70" fillId="0" borderId="0" xfId="0" applyNumberFormat="1" applyFont="1" applyFill="1" applyBorder="1" applyAlignment="1">
      <alignment vertical="center"/>
    </xf>
    <xf numFmtId="177" fontId="70" fillId="0" borderId="38" xfId="0" applyNumberFormat="1" applyFont="1" applyFill="1" applyBorder="1" applyAlignment="1">
      <alignment vertical="center"/>
    </xf>
    <xf numFmtId="177" fontId="70" fillId="0" borderId="36" xfId="0" applyNumberFormat="1" applyFont="1" applyFill="1" applyBorder="1" applyAlignment="1">
      <alignment vertical="center"/>
    </xf>
    <xf numFmtId="0" fontId="13" fillId="0" borderId="30" xfId="0" applyFont="1" applyFill="1" applyBorder="1" applyAlignment="1">
      <alignment horizontal="center" vertical="top"/>
    </xf>
    <xf numFmtId="0" fontId="13" fillId="0" borderId="0" xfId="0" applyFont="1" applyFill="1" applyBorder="1" applyAlignment="1">
      <alignment horizontal="center" vertical="top"/>
    </xf>
    <xf numFmtId="0" fontId="13" fillId="0" borderId="29" xfId="0" applyFont="1" applyFill="1" applyBorder="1" applyAlignment="1">
      <alignment horizontal="center" vertical="top"/>
    </xf>
    <xf numFmtId="0" fontId="13" fillId="0" borderId="38" xfId="0" applyFont="1" applyFill="1" applyBorder="1" applyAlignment="1">
      <alignment horizontal="center" vertical="top"/>
    </xf>
    <xf numFmtId="0" fontId="13" fillId="0" borderId="36" xfId="0" applyFont="1" applyFill="1" applyBorder="1" applyAlignment="1">
      <alignment horizontal="center" vertical="top"/>
    </xf>
    <xf numFmtId="0" fontId="13" fillId="0" borderId="37" xfId="0" applyFont="1" applyFill="1" applyBorder="1" applyAlignment="1">
      <alignment horizontal="center" vertical="top"/>
    </xf>
    <xf numFmtId="0" fontId="6" fillId="0" borderId="30" xfId="0" applyFont="1" applyFill="1" applyBorder="1" applyAlignment="1">
      <alignment horizontal="center" vertical="top"/>
    </xf>
    <xf numFmtId="0" fontId="6" fillId="0" borderId="0" xfId="0" applyFont="1" applyFill="1" applyBorder="1" applyAlignment="1">
      <alignment horizontal="center" vertical="top"/>
    </xf>
    <xf numFmtId="0" fontId="6" fillId="0" borderId="29" xfId="0" applyFont="1" applyFill="1" applyBorder="1" applyAlignment="1">
      <alignment horizontal="center" vertical="top"/>
    </xf>
    <xf numFmtId="0" fontId="6" fillId="0" borderId="38" xfId="0" applyFont="1" applyFill="1" applyBorder="1" applyAlignment="1">
      <alignment horizontal="center" vertical="top"/>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0" fontId="0" fillId="0" borderId="0" xfId="0" applyFill="1" applyBorder="1" applyAlignment="1">
      <alignment horizontal="distributed"/>
    </xf>
    <xf numFmtId="0" fontId="0" fillId="0" borderId="29" xfId="0" applyFill="1" applyBorder="1" applyAlignment="1">
      <alignment horizontal="distributed"/>
    </xf>
    <xf numFmtId="0" fontId="0" fillId="0" borderId="36" xfId="0" applyFill="1" applyBorder="1" applyAlignment="1">
      <alignment horizontal="distributed"/>
    </xf>
    <xf numFmtId="0" fontId="0" fillId="0" borderId="37" xfId="0" applyFill="1" applyBorder="1" applyAlignment="1">
      <alignment horizontal="distributed"/>
    </xf>
    <xf numFmtId="176" fontId="71" fillId="0" borderId="39" xfId="0" applyNumberFormat="1" applyFont="1" applyFill="1" applyBorder="1" applyAlignment="1" applyProtection="1">
      <alignment vertical="center"/>
      <protection locked="0"/>
    </xf>
    <xf numFmtId="176" fontId="71" fillId="0" borderId="29"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9" xfId="0" applyFont="1" applyFill="1" applyBorder="1" applyAlignment="1">
      <alignment horizontal="center" vertical="center"/>
    </xf>
    <xf numFmtId="176" fontId="70" fillId="0" borderId="31" xfId="0" applyNumberFormat="1" applyFont="1" applyFill="1" applyBorder="1" applyAlignment="1">
      <alignment vertical="center"/>
    </xf>
    <xf numFmtId="176" fontId="70" fillId="0" borderId="32" xfId="0" applyNumberFormat="1" applyFont="1" applyFill="1" applyBorder="1" applyAlignment="1">
      <alignment vertical="center"/>
    </xf>
    <xf numFmtId="176" fontId="70" fillId="0" borderId="30" xfId="0" applyNumberFormat="1" applyFont="1" applyFill="1" applyBorder="1" applyAlignment="1">
      <alignment vertical="center"/>
    </xf>
    <xf numFmtId="176" fontId="70" fillId="0" borderId="0" xfId="0" applyNumberFormat="1" applyFont="1" applyFill="1" applyBorder="1" applyAlignment="1">
      <alignment vertical="center"/>
    </xf>
    <xf numFmtId="176" fontId="70" fillId="0" borderId="38" xfId="0" applyNumberFormat="1" applyFont="1" applyFill="1" applyBorder="1" applyAlignment="1">
      <alignment vertical="center"/>
    </xf>
    <xf numFmtId="176" fontId="70" fillId="0" borderId="36" xfId="0" applyNumberFormat="1" applyFont="1" applyFill="1" applyBorder="1" applyAlignment="1">
      <alignment vertical="center"/>
    </xf>
    <xf numFmtId="0" fontId="78" fillId="0" borderId="20" xfId="0" applyFont="1" applyFill="1" applyBorder="1" applyAlignment="1">
      <alignment vertical="center" wrapText="1"/>
    </xf>
    <xf numFmtId="0" fontId="78" fillId="0" borderId="0" xfId="0" applyFont="1" applyFill="1" applyBorder="1" applyAlignment="1">
      <alignment vertical="center" wrapText="1"/>
    </xf>
    <xf numFmtId="0" fontId="78" fillId="0" borderId="25" xfId="0" applyFont="1" applyFill="1" applyBorder="1" applyAlignment="1">
      <alignment vertical="center" wrapText="1"/>
    </xf>
    <xf numFmtId="177" fontId="70" fillId="0" borderId="39" xfId="0" applyNumberFormat="1" applyFont="1" applyFill="1" applyBorder="1" applyAlignment="1">
      <alignment vertical="center"/>
    </xf>
    <xf numFmtId="177" fontId="70" fillId="0" borderId="29" xfId="0" applyNumberFormat="1" applyFont="1" applyFill="1" applyBorder="1" applyAlignment="1">
      <alignment vertical="center"/>
    </xf>
    <xf numFmtId="177" fontId="70" fillId="0" borderId="37" xfId="0" applyNumberFormat="1" applyFont="1" applyFill="1" applyBorder="1" applyAlignment="1">
      <alignment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177" fontId="70" fillId="0" borderId="31" xfId="0" applyNumberFormat="1" applyFont="1" applyFill="1" applyBorder="1" applyAlignment="1" applyProtection="1">
      <alignment vertical="center"/>
      <protection locked="0"/>
    </xf>
    <xf numFmtId="177" fontId="70" fillId="0" borderId="32" xfId="0" applyNumberFormat="1" applyFont="1" applyFill="1" applyBorder="1" applyAlignment="1" applyProtection="1">
      <alignment vertical="center"/>
      <protection locked="0"/>
    </xf>
    <xf numFmtId="177" fontId="70" fillId="0" borderId="30" xfId="0" applyNumberFormat="1" applyFont="1" applyFill="1" applyBorder="1" applyAlignment="1" applyProtection="1">
      <alignment vertical="center"/>
      <protection locked="0"/>
    </xf>
    <xf numFmtId="177" fontId="70" fillId="0" borderId="0" xfId="0" applyNumberFormat="1" applyFont="1" applyFill="1" applyBorder="1" applyAlignment="1" applyProtection="1">
      <alignment vertical="center"/>
      <protection locked="0"/>
    </xf>
    <xf numFmtId="177" fontId="70" fillId="0" borderId="38" xfId="0" applyNumberFormat="1" applyFont="1" applyFill="1" applyBorder="1" applyAlignment="1" applyProtection="1">
      <alignment vertical="center"/>
      <protection locked="0"/>
    </xf>
    <xf numFmtId="177" fontId="70" fillId="0" borderId="36" xfId="0" applyNumberFormat="1" applyFont="1" applyFill="1" applyBorder="1" applyAlignment="1" applyProtection="1">
      <alignment vertical="center"/>
      <protection locked="0"/>
    </xf>
    <xf numFmtId="0" fontId="6" fillId="0" borderId="31" xfId="0" applyFont="1" applyFill="1" applyBorder="1" applyAlignment="1">
      <alignment vertical="center" textRotation="255"/>
    </xf>
    <xf numFmtId="0" fontId="6" fillId="0" borderId="32" xfId="0" applyFont="1" applyFill="1" applyBorder="1" applyAlignment="1">
      <alignment vertical="center" textRotation="255"/>
    </xf>
    <xf numFmtId="0" fontId="6" fillId="0" borderId="39" xfId="0" applyFont="1" applyFill="1" applyBorder="1" applyAlignment="1">
      <alignment vertical="center" textRotation="255"/>
    </xf>
    <xf numFmtId="0" fontId="6" fillId="0" borderId="30" xfId="0" applyFont="1" applyFill="1" applyBorder="1" applyAlignment="1">
      <alignment vertical="center" textRotation="255"/>
    </xf>
    <xf numFmtId="0" fontId="6" fillId="0" borderId="0" xfId="0" applyFont="1" applyFill="1" applyBorder="1" applyAlignment="1">
      <alignment vertical="center" textRotation="255"/>
    </xf>
    <xf numFmtId="0" fontId="6" fillId="0" borderId="29" xfId="0" applyFont="1" applyFill="1" applyBorder="1" applyAlignment="1">
      <alignment vertical="center" textRotation="255"/>
    </xf>
    <xf numFmtId="0" fontId="6" fillId="0" borderId="38" xfId="0" applyFont="1" applyFill="1" applyBorder="1" applyAlignment="1">
      <alignment vertical="center" textRotation="255"/>
    </xf>
    <xf numFmtId="0" fontId="6" fillId="0" borderId="36" xfId="0" applyFont="1" applyFill="1" applyBorder="1" applyAlignment="1">
      <alignment vertical="center" textRotation="255"/>
    </xf>
    <xf numFmtId="0" fontId="6" fillId="0" borderId="37" xfId="0" applyFont="1" applyFill="1" applyBorder="1" applyAlignment="1">
      <alignment vertical="center" textRotation="255"/>
    </xf>
    <xf numFmtId="176" fontId="70" fillId="0" borderId="39" xfId="0" applyNumberFormat="1" applyFont="1" applyFill="1" applyBorder="1" applyAlignment="1">
      <alignment vertical="center"/>
    </xf>
    <xf numFmtId="176" fontId="70" fillId="0" borderId="29" xfId="0" applyNumberFormat="1" applyFont="1" applyFill="1" applyBorder="1" applyAlignment="1">
      <alignment vertical="center"/>
    </xf>
    <xf numFmtId="176" fontId="70" fillId="0" borderId="37" xfId="0" applyNumberFormat="1" applyFont="1" applyFill="1" applyBorder="1" applyAlignment="1">
      <alignment vertical="center"/>
    </xf>
    <xf numFmtId="0" fontId="63" fillId="0" borderId="30" xfId="0" applyFont="1" applyFill="1" applyBorder="1" applyAlignment="1">
      <alignment horizontal="distributed"/>
    </xf>
    <xf numFmtId="0" fontId="63" fillId="0" borderId="0" xfId="0" applyFont="1" applyFill="1" applyBorder="1" applyAlignment="1">
      <alignment horizontal="distributed"/>
    </xf>
    <xf numFmtId="0" fontId="63" fillId="0" borderId="29" xfId="0" applyFont="1" applyFill="1" applyBorder="1" applyAlignment="1">
      <alignment horizontal="distributed"/>
    </xf>
    <xf numFmtId="0" fontId="63" fillId="0" borderId="30" xfId="0" applyFont="1" applyFill="1" applyBorder="1" applyAlignment="1">
      <alignment horizontal="distributed" vertical="center"/>
    </xf>
    <xf numFmtId="0" fontId="63" fillId="0" borderId="38" xfId="0" applyFont="1" applyFill="1" applyBorder="1" applyAlignment="1">
      <alignment horizontal="distributed" vertical="center"/>
    </xf>
    <xf numFmtId="0" fontId="75" fillId="0" borderId="0" xfId="0" applyFont="1" applyFill="1" applyBorder="1" applyAlignment="1">
      <alignment horizontal="right" vertical="center"/>
    </xf>
    <xf numFmtId="0" fontId="75" fillId="0" borderId="36" xfId="0" applyFont="1" applyFill="1" applyBorder="1" applyAlignment="1">
      <alignment horizontal="right" vertical="center"/>
    </xf>
    <xf numFmtId="0" fontId="65" fillId="0" borderId="36" xfId="0" applyFont="1" applyFill="1" applyBorder="1" applyAlignment="1">
      <alignment horizontal="center" vertical="center"/>
    </xf>
    <xf numFmtId="0" fontId="65" fillId="0" borderId="28" xfId="0" applyFont="1" applyFill="1" applyBorder="1" applyAlignment="1">
      <alignment horizontal="center" vertical="center"/>
    </xf>
    <xf numFmtId="0" fontId="54" fillId="0" borderId="28" xfId="0" applyFont="1" applyFill="1" applyBorder="1" applyAlignment="1">
      <alignment horizontal="distributed" vertical="center"/>
    </xf>
    <xf numFmtId="0" fontId="7" fillId="0" borderId="32" xfId="0" applyFont="1" applyFill="1" applyBorder="1" applyAlignment="1">
      <alignment horizontal="left" vertical="center"/>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6" fillId="0" borderId="29"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13" fillId="0" borderId="30" xfId="0" applyFont="1" applyFill="1" applyBorder="1" applyAlignment="1">
      <alignment horizontal="distributed" vertical="top"/>
    </xf>
    <xf numFmtId="0" fontId="13" fillId="0" borderId="0" xfId="0" applyFont="1" applyFill="1" applyBorder="1" applyAlignment="1">
      <alignment horizontal="distributed" vertical="top"/>
    </xf>
    <xf numFmtId="0" fontId="13" fillId="0" borderId="29" xfId="0" applyFont="1" applyFill="1" applyBorder="1" applyAlignment="1">
      <alignment horizontal="distributed" vertical="top"/>
    </xf>
    <xf numFmtId="0" fontId="13" fillId="0" borderId="38" xfId="0" applyFont="1" applyFill="1" applyBorder="1" applyAlignment="1">
      <alignment horizontal="distributed" vertical="top"/>
    </xf>
    <xf numFmtId="0" fontId="13" fillId="0" borderId="36" xfId="0" applyFont="1" applyFill="1" applyBorder="1" applyAlignment="1">
      <alignment horizontal="distributed" vertical="top"/>
    </xf>
    <xf numFmtId="0" fontId="13" fillId="0" borderId="37" xfId="0" applyFont="1" applyFill="1" applyBorder="1" applyAlignment="1">
      <alignment horizontal="distributed" vertical="top"/>
    </xf>
    <xf numFmtId="0" fontId="13" fillId="0" borderId="52"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53" xfId="0" applyFont="1" applyFill="1" applyBorder="1" applyAlignment="1">
      <alignment horizontal="center" vertical="center"/>
    </xf>
    <xf numFmtId="0" fontId="7" fillId="0" borderId="32" xfId="0" applyFont="1" applyFill="1" applyBorder="1" applyAlignment="1">
      <alignment horizontal="left"/>
    </xf>
    <xf numFmtId="0" fontId="7" fillId="0" borderId="0" xfId="0" applyFont="1" applyFill="1" applyBorder="1" applyAlignment="1">
      <alignment horizontal="left"/>
    </xf>
    <xf numFmtId="0" fontId="7" fillId="0" borderId="36" xfId="0" applyFont="1" applyFill="1" applyBorder="1" applyAlignment="1">
      <alignment horizontal="left"/>
    </xf>
    <xf numFmtId="0" fontId="8" fillId="0" borderId="31" xfId="0" applyFont="1" applyFill="1" applyBorder="1" applyAlignment="1">
      <alignment horizontal="distributed" vertical="center"/>
    </xf>
    <xf numFmtId="0" fontId="8" fillId="0" borderId="32" xfId="0" applyFont="1" applyFill="1" applyBorder="1" applyAlignment="1">
      <alignment horizontal="distributed" vertical="center"/>
    </xf>
    <xf numFmtId="0" fontId="63" fillId="0" borderId="32" xfId="0" applyFont="1" applyFill="1" applyBorder="1" applyAlignment="1">
      <alignment horizontal="right" vertical="top"/>
    </xf>
    <xf numFmtId="0" fontId="63" fillId="0" borderId="39" xfId="0" applyFont="1" applyFill="1" applyBorder="1" applyAlignment="1">
      <alignment horizontal="right" vertical="top"/>
    </xf>
    <xf numFmtId="0" fontId="8" fillId="0" borderId="32" xfId="0" applyFont="1" applyFill="1" applyBorder="1" applyAlignment="1">
      <alignment horizontal="right" vertical="top"/>
    </xf>
    <xf numFmtId="0" fontId="8" fillId="0" borderId="39" xfId="0" applyFont="1" applyFill="1" applyBorder="1" applyAlignment="1">
      <alignment horizontal="right" vertical="top"/>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11" fillId="0" borderId="0" xfId="0" applyFont="1" applyFill="1" applyBorder="1" applyAlignment="1">
      <alignment/>
    </xf>
    <xf numFmtId="177" fontId="71" fillId="0" borderId="30" xfId="0" applyNumberFormat="1" applyFont="1" applyFill="1" applyBorder="1" applyAlignment="1" applyProtection="1">
      <alignment vertical="top"/>
      <protection locked="0"/>
    </xf>
    <xf numFmtId="177" fontId="71" fillId="0" borderId="0" xfId="0" applyNumberFormat="1" applyFont="1" applyFill="1" applyBorder="1" applyAlignment="1" applyProtection="1">
      <alignment vertical="top"/>
      <protection locked="0"/>
    </xf>
    <xf numFmtId="177" fontId="71" fillId="0" borderId="29" xfId="0" applyNumberFormat="1" applyFont="1" applyFill="1" applyBorder="1" applyAlignment="1" applyProtection="1">
      <alignment vertical="top"/>
      <protection locked="0"/>
    </xf>
    <xf numFmtId="177" fontId="71" fillId="0" borderId="38" xfId="0" applyNumberFormat="1" applyFont="1" applyFill="1" applyBorder="1" applyAlignment="1" applyProtection="1">
      <alignment vertical="top"/>
      <protection locked="0"/>
    </xf>
    <xf numFmtId="177" fontId="71" fillId="0" borderId="36" xfId="0" applyNumberFormat="1" applyFont="1" applyFill="1" applyBorder="1" applyAlignment="1" applyProtection="1">
      <alignment vertical="top"/>
      <protection locked="0"/>
    </xf>
    <xf numFmtId="177" fontId="71" fillId="0" borderId="37" xfId="0" applyNumberFormat="1" applyFont="1" applyFill="1" applyBorder="1" applyAlignment="1" applyProtection="1">
      <alignment vertical="top"/>
      <protection locked="0"/>
    </xf>
    <xf numFmtId="177" fontId="71" fillId="0" borderId="30" xfId="0" applyNumberFormat="1" applyFont="1" applyFill="1" applyBorder="1" applyAlignment="1">
      <alignment vertical="top"/>
    </xf>
    <xf numFmtId="177" fontId="71" fillId="0" borderId="0" xfId="0" applyNumberFormat="1" applyFont="1" applyFill="1" applyBorder="1" applyAlignment="1">
      <alignment vertical="top"/>
    </xf>
    <xf numFmtId="177" fontId="71" fillId="0" borderId="29" xfId="0" applyNumberFormat="1" applyFont="1" applyFill="1" applyBorder="1" applyAlignment="1">
      <alignment vertical="top"/>
    </xf>
    <xf numFmtId="177" fontId="71" fillId="0" borderId="38" xfId="0" applyNumberFormat="1" applyFont="1" applyFill="1" applyBorder="1" applyAlignment="1">
      <alignment vertical="top"/>
    </xf>
    <xf numFmtId="177" fontId="71" fillId="0" borderId="36" xfId="0" applyNumberFormat="1" applyFont="1" applyFill="1" applyBorder="1" applyAlignment="1">
      <alignment vertical="top"/>
    </xf>
    <xf numFmtId="177" fontId="71" fillId="0" borderId="37" xfId="0" applyNumberFormat="1" applyFont="1" applyFill="1" applyBorder="1" applyAlignment="1">
      <alignment vertical="top"/>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9" xfId="0" applyFont="1" applyFill="1" applyBorder="1" applyAlignment="1">
      <alignment vertical="center"/>
    </xf>
    <xf numFmtId="0" fontId="8" fillId="0" borderId="31" xfId="0" applyFont="1" applyFill="1" applyBorder="1" applyAlignment="1">
      <alignment horizontal="distributed" vertical="top"/>
    </xf>
    <xf numFmtId="0" fontId="8" fillId="0" borderId="32" xfId="0" applyFont="1" applyFill="1" applyBorder="1" applyAlignment="1">
      <alignment horizontal="distributed" vertical="top"/>
    </xf>
    <xf numFmtId="176" fontId="71" fillId="0" borderId="29" xfId="0" applyNumberFormat="1" applyFont="1" applyFill="1" applyBorder="1" applyAlignment="1">
      <alignment vertical="top"/>
    </xf>
    <xf numFmtId="176" fontId="71" fillId="0" borderId="37" xfId="0" applyNumberFormat="1" applyFont="1" applyFill="1" applyBorder="1" applyAlignment="1">
      <alignment vertical="top"/>
    </xf>
    <xf numFmtId="0" fontId="13" fillId="0" borderId="28" xfId="0" applyFont="1" applyFill="1" applyBorder="1" applyAlignment="1">
      <alignment horizontal="distributed" vertical="center"/>
    </xf>
    <xf numFmtId="0" fontId="6" fillId="0" borderId="60" xfId="0" applyFont="1" applyFill="1" applyBorder="1" applyAlignment="1">
      <alignment vertical="center"/>
    </xf>
    <xf numFmtId="0" fontId="6" fillId="0" borderId="61" xfId="0" applyFont="1" applyFill="1" applyBorder="1" applyAlignment="1">
      <alignment vertical="center"/>
    </xf>
    <xf numFmtId="0" fontId="6" fillId="0" borderId="62" xfId="0" applyFont="1" applyFill="1" applyBorder="1" applyAlignment="1">
      <alignment vertical="center"/>
    </xf>
    <xf numFmtId="177" fontId="70" fillId="0" borderId="52" xfId="0" applyNumberFormat="1" applyFont="1" applyFill="1" applyBorder="1" applyAlignment="1">
      <alignment vertical="center"/>
    </xf>
    <xf numFmtId="177" fontId="70" fillId="0" borderId="28" xfId="0" applyNumberFormat="1" applyFont="1" applyFill="1" applyBorder="1" applyAlignment="1">
      <alignment vertical="center"/>
    </xf>
    <xf numFmtId="0" fontId="6" fillId="0" borderId="32" xfId="0" applyFont="1" applyFill="1" applyBorder="1" applyAlignment="1" applyProtection="1">
      <alignment vertical="center"/>
      <protection locked="0"/>
    </xf>
    <xf numFmtId="0" fontId="6" fillId="0" borderId="30" xfId="0" applyFont="1" applyFill="1" applyBorder="1" applyAlignment="1">
      <alignment vertical="center"/>
    </xf>
    <xf numFmtId="0" fontId="6" fillId="0" borderId="38" xfId="0" applyFont="1" applyFill="1" applyBorder="1" applyAlignment="1">
      <alignment vertical="center"/>
    </xf>
    <xf numFmtId="0" fontId="44" fillId="0" borderId="31"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9"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38"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37" xfId="0" applyFont="1" applyFill="1" applyBorder="1" applyAlignment="1">
      <alignment horizontal="center" vertical="center"/>
    </xf>
    <xf numFmtId="0" fontId="6" fillId="0" borderId="31" xfId="0" applyFont="1" applyFill="1" applyBorder="1" applyAlignment="1" applyProtection="1">
      <alignment vertical="center"/>
      <protection locked="0"/>
    </xf>
    <xf numFmtId="0" fontId="6" fillId="0" borderId="38" xfId="0" applyFont="1" applyFill="1" applyBorder="1" applyAlignment="1" applyProtection="1">
      <alignment vertical="center"/>
      <protection locked="0"/>
    </xf>
    <xf numFmtId="0" fontId="6" fillId="0" borderId="36" xfId="0" applyFont="1" applyFill="1" applyBorder="1" applyAlignment="1" applyProtection="1">
      <alignment vertical="center"/>
      <protection locked="0"/>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9" xfId="0" applyFont="1" applyFill="1" applyBorder="1" applyAlignment="1" applyProtection="1">
      <alignment vertical="center"/>
      <protection locked="0"/>
    </xf>
    <xf numFmtId="0" fontId="6" fillId="0" borderId="37" xfId="0" applyFont="1" applyFill="1" applyBorder="1" applyAlignment="1" applyProtection="1">
      <alignment vertical="center"/>
      <protection locked="0"/>
    </xf>
    <xf numFmtId="0" fontId="1" fillId="0" borderId="0" xfId="0" applyFont="1" applyFill="1" applyBorder="1" applyAlignment="1">
      <alignment horizontal="left"/>
    </xf>
    <xf numFmtId="0" fontId="85" fillId="0" borderId="25" xfId="0" applyFont="1" applyFill="1" applyBorder="1" applyAlignment="1">
      <alignment horizontal="center" vertical="center"/>
    </xf>
    <xf numFmtId="0" fontId="85" fillId="0" borderId="0" xfId="0" applyFont="1" applyFill="1" applyBorder="1" applyAlignment="1">
      <alignment horizontal="center" vertical="center"/>
    </xf>
    <xf numFmtId="1" fontId="46" fillId="0" borderId="0" xfId="0" applyNumberFormat="1" applyFont="1" applyFill="1" applyBorder="1" applyAlignment="1">
      <alignment horizontal="right"/>
    </xf>
    <xf numFmtId="0" fontId="9" fillId="0" borderId="0" xfId="0" applyFont="1" applyFill="1" applyBorder="1" applyAlignment="1">
      <alignment horizontal="left"/>
    </xf>
    <xf numFmtId="190" fontId="31" fillId="0" borderId="63" xfId="0" applyNumberFormat="1" applyFont="1" applyFill="1" applyBorder="1" applyAlignment="1" applyProtection="1">
      <alignment horizontal="right" vertical="center"/>
      <protection/>
    </xf>
    <xf numFmtId="190" fontId="31" fillId="0" borderId="10" xfId="0" applyNumberFormat="1" applyFont="1" applyFill="1" applyBorder="1" applyAlignment="1" applyProtection="1">
      <alignment horizontal="right" vertical="center"/>
      <protection/>
    </xf>
    <xf numFmtId="190" fontId="31" fillId="0" borderId="64" xfId="0" applyNumberFormat="1" applyFont="1" applyFill="1" applyBorder="1" applyAlignment="1" applyProtection="1">
      <alignment horizontal="right" vertical="center"/>
      <protection/>
    </xf>
    <xf numFmtId="190" fontId="31" fillId="0" borderId="12" xfId="0" applyNumberFormat="1" applyFont="1" applyFill="1" applyBorder="1" applyAlignment="1" applyProtection="1">
      <alignment horizontal="right" vertical="center"/>
      <protection/>
    </xf>
    <xf numFmtId="0" fontId="8" fillId="0" borderId="6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6" xfId="0" applyFont="1" applyFill="1" applyBorder="1" applyAlignment="1">
      <alignment horizontal="center" vertical="center"/>
    </xf>
    <xf numFmtId="190" fontId="6" fillId="0" borderId="63" xfId="0" applyNumberFormat="1" applyFont="1" applyFill="1" applyBorder="1" applyAlignment="1" applyProtection="1">
      <alignment horizontal="right" vertical="center" shrinkToFit="1"/>
      <protection/>
    </xf>
    <xf numFmtId="190" fontId="6" fillId="0" borderId="10" xfId="0" applyNumberFormat="1" applyFont="1" applyFill="1" applyBorder="1" applyAlignment="1" applyProtection="1">
      <alignment horizontal="right" vertical="center" shrinkToFit="1"/>
      <protection/>
    </xf>
    <xf numFmtId="190" fontId="0" fillId="0" borderId="10" xfId="0" applyNumberFormat="1" applyFill="1" applyBorder="1" applyAlignment="1" applyProtection="1">
      <alignment horizontal="right" vertical="center" shrinkToFit="1"/>
      <protection/>
    </xf>
    <xf numFmtId="190" fontId="0" fillId="0" borderId="10" xfId="0" applyNumberFormat="1" applyFill="1" applyBorder="1" applyAlignment="1" applyProtection="1">
      <alignment horizontal="right" vertical="center"/>
      <protection/>
    </xf>
    <xf numFmtId="190" fontId="0" fillId="0" borderId="10" xfId="0" applyNumberFormat="1" applyFill="1" applyBorder="1" applyAlignment="1">
      <alignment vertical="center"/>
    </xf>
    <xf numFmtId="190" fontId="0" fillId="0" borderId="11" xfId="0" applyNumberFormat="1" applyFill="1" applyBorder="1" applyAlignment="1">
      <alignment vertical="center"/>
    </xf>
    <xf numFmtId="190" fontId="0" fillId="0" borderId="65" xfId="0" applyNumberFormat="1" applyFill="1" applyBorder="1" applyAlignment="1" applyProtection="1">
      <alignment horizontal="right" vertical="center"/>
      <protection/>
    </xf>
    <xf numFmtId="190" fontId="0" fillId="0" borderId="0" xfId="0" applyNumberFormat="1" applyFill="1" applyBorder="1" applyAlignment="1" applyProtection="1">
      <alignment horizontal="right" vertical="center"/>
      <protection/>
    </xf>
    <xf numFmtId="190" fontId="0" fillId="0" borderId="0" xfId="0" applyNumberFormat="1" applyFill="1" applyBorder="1" applyAlignment="1">
      <alignment vertical="center"/>
    </xf>
    <xf numFmtId="190" fontId="0" fillId="0" borderId="14" xfId="0" applyNumberFormat="1" applyFill="1" applyBorder="1" applyAlignment="1">
      <alignment vertical="center"/>
    </xf>
    <xf numFmtId="190" fontId="6" fillId="0" borderId="63" xfId="0" applyNumberFormat="1" applyFont="1" applyFill="1" applyBorder="1" applyAlignment="1" applyProtection="1">
      <alignment horizontal="right" vertical="center" shrinkToFit="1"/>
      <protection locked="0"/>
    </xf>
    <xf numFmtId="190" fontId="0" fillId="0" borderId="10" xfId="0" applyNumberFormat="1" applyFill="1" applyBorder="1" applyAlignment="1" applyProtection="1">
      <alignment horizontal="right" vertical="center" shrinkToFit="1"/>
      <protection locked="0"/>
    </xf>
    <xf numFmtId="190" fontId="0" fillId="0" borderId="10" xfId="0" applyNumberFormat="1" applyFill="1" applyBorder="1" applyAlignment="1" applyProtection="1">
      <alignment horizontal="right" vertical="center"/>
      <protection locked="0"/>
    </xf>
    <xf numFmtId="190" fontId="0" fillId="0" borderId="11" xfId="0" applyNumberFormat="1" applyFill="1" applyBorder="1" applyAlignment="1">
      <alignment/>
    </xf>
    <xf numFmtId="190" fontId="0" fillId="0" borderId="65" xfId="0" applyNumberFormat="1" applyFill="1" applyBorder="1" applyAlignment="1" applyProtection="1">
      <alignment horizontal="right" vertical="center"/>
      <protection locked="0"/>
    </xf>
    <xf numFmtId="190" fontId="0" fillId="0" borderId="0" xfId="0" applyNumberFormat="1" applyFill="1" applyBorder="1" applyAlignment="1" applyProtection="1">
      <alignment horizontal="right" vertical="center"/>
      <protection locked="0"/>
    </xf>
    <xf numFmtId="190" fontId="0" fillId="0" borderId="14" xfId="0" applyNumberFormat="1" applyFill="1" applyBorder="1" applyAlignment="1">
      <alignment/>
    </xf>
    <xf numFmtId="190" fontId="6" fillId="0" borderId="10" xfId="0" applyNumberFormat="1" applyFont="1" applyFill="1" applyBorder="1" applyAlignment="1" applyProtection="1">
      <alignment horizontal="right" vertical="center" shrinkToFit="1"/>
      <protection locked="0"/>
    </xf>
    <xf numFmtId="0" fontId="0" fillId="0" borderId="67" xfId="0" applyFill="1" applyBorder="1" applyAlignment="1">
      <alignment horizontal="center" vertical="center"/>
    </xf>
    <xf numFmtId="0" fontId="0" fillId="0" borderId="68" xfId="0" applyFill="1" applyBorder="1" applyAlignment="1">
      <alignment/>
    </xf>
    <xf numFmtId="0" fontId="0" fillId="0" borderId="69" xfId="0" applyFill="1" applyBorder="1" applyAlignment="1">
      <alignment/>
    </xf>
    <xf numFmtId="0" fontId="0" fillId="0" borderId="70" xfId="0" applyFill="1" applyBorder="1" applyAlignment="1">
      <alignment/>
    </xf>
    <xf numFmtId="0" fontId="7" fillId="0" borderId="18" xfId="0" applyFont="1" applyFill="1" applyBorder="1" applyAlignment="1">
      <alignment horizontal="center" vertical="center" wrapText="1"/>
    </xf>
    <xf numFmtId="177" fontId="8" fillId="0" borderId="67" xfId="0" applyNumberFormat="1" applyFont="1" applyFill="1" applyBorder="1" applyAlignment="1">
      <alignment horizontal="right" vertical="center"/>
    </xf>
    <xf numFmtId="177" fontId="8" fillId="0" borderId="68" xfId="0" applyNumberFormat="1" applyFont="1" applyFill="1" applyBorder="1" applyAlignment="1">
      <alignment horizontal="right" vertical="center"/>
    </xf>
    <xf numFmtId="0" fontId="0" fillId="0" borderId="68" xfId="0" applyFill="1" applyBorder="1" applyAlignment="1">
      <alignment horizontal="right" vertical="center"/>
    </xf>
    <xf numFmtId="0" fontId="0" fillId="0" borderId="68" xfId="0" applyFill="1" applyBorder="1" applyAlignment="1">
      <alignment vertical="center"/>
    </xf>
    <xf numFmtId="0" fontId="0" fillId="0" borderId="71" xfId="0" applyFill="1" applyBorder="1" applyAlignment="1">
      <alignment vertical="center"/>
    </xf>
    <xf numFmtId="0" fontId="0" fillId="0" borderId="69" xfId="0" applyFill="1" applyBorder="1" applyAlignment="1">
      <alignment horizontal="right" vertical="center"/>
    </xf>
    <xf numFmtId="0" fontId="0" fillId="0" borderId="70" xfId="0" applyFill="1" applyBorder="1" applyAlignment="1">
      <alignment horizontal="right" vertical="center"/>
    </xf>
    <xf numFmtId="0" fontId="0" fillId="0" borderId="70" xfId="0" applyFill="1" applyBorder="1" applyAlignment="1">
      <alignment vertical="center"/>
    </xf>
    <xf numFmtId="0" fontId="0" fillId="0" borderId="72" xfId="0" applyFill="1" applyBorder="1" applyAlignment="1">
      <alignment vertical="center"/>
    </xf>
    <xf numFmtId="0" fontId="0" fillId="0" borderId="73" xfId="0" applyFill="1" applyBorder="1" applyAlignment="1">
      <alignment horizontal="right" vertical="center"/>
    </xf>
    <xf numFmtId="0" fontId="0" fillId="0" borderId="74" xfId="0" applyFill="1" applyBorder="1" applyAlignment="1">
      <alignment horizontal="righ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67" xfId="0" applyFill="1" applyBorder="1" applyAlignment="1">
      <alignment vertical="center"/>
    </xf>
    <xf numFmtId="0" fontId="0" fillId="0" borderId="69" xfId="0" applyFill="1" applyBorder="1" applyAlignment="1">
      <alignment vertical="center"/>
    </xf>
    <xf numFmtId="0" fontId="0" fillId="0" borderId="73" xfId="0" applyFill="1" applyBorder="1" applyAlignment="1">
      <alignment vertical="center"/>
    </xf>
    <xf numFmtId="0" fontId="0" fillId="0" borderId="71" xfId="0" applyFill="1" applyBorder="1" applyAlignment="1">
      <alignment/>
    </xf>
    <xf numFmtId="0" fontId="0" fillId="0" borderId="72"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0" borderId="75" xfId="0" applyFill="1" applyBorder="1" applyAlignment="1">
      <alignment/>
    </xf>
    <xf numFmtId="190" fontId="0" fillId="0" borderId="10" xfId="0" applyNumberFormat="1" applyFill="1" applyBorder="1" applyAlignment="1">
      <alignment/>
    </xf>
    <xf numFmtId="190" fontId="0" fillId="0" borderId="0" xfId="0" applyNumberFormat="1" applyFill="1" applyBorder="1" applyAlignment="1">
      <alignment/>
    </xf>
    <xf numFmtId="190" fontId="0" fillId="0" borderId="64" xfId="0" applyNumberFormat="1" applyFill="1" applyBorder="1" applyAlignment="1" applyProtection="1">
      <alignment horizontal="right" vertical="center"/>
      <protection/>
    </xf>
    <xf numFmtId="190" fontId="0" fillId="0" borderId="12" xfId="0" applyNumberFormat="1" applyFill="1" applyBorder="1" applyAlignment="1" applyProtection="1">
      <alignment horizontal="right" vertical="center"/>
      <protection/>
    </xf>
    <xf numFmtId="190" fontId="0" fillId="0" borderId="12" xfId="0" applyNumberFormat="1" applyFill="1" applyBorder="1" applyAlignment="1">
      <alignment/>
    </xf>
    <xf numFmtId="0" fontId="8" fillId="0" borderId="18" xfId="0" applyFont="1" applyFill="1" applyBorder="1" applyAlignment="1">
      <alignment horizontal="center" vertical="center"/>
    </xf>
    <xf numFmtId="177" fontId="8" fillId="0" borderId="76" xfId="0" applyNumberFormat="1" applyFont="1" applyFill="1" applyBorder="1" applyAlignment="1">
      <alignment horizontal="right" vertical="center"/>
    </xf>
    <xf numFmtId="177" fontId="8" fillId="0" borderId="77" xfId="0" applyNumberFormat="1" applyFont="1" applyFill="1" applyBorder="1" applyAlignment="1">
      <alignment horizontal="righ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76" xfId="0" applyFill="1" applyBorder="1" applyAlignment="1">
      <alignment vertical="center"/>
    </xf>
    <xf numFmtId="190" fontId="6" fillId="0" borderId="79" xfId="0" applyNumberFormat="1" applyFont="1" applyFill="1" applyBorder="1" applyAlignment="1" applyProtection="1">
      <alignment horizontal="right" vertical="center" shrinkToFit="1"/>
      <protection/>
    </xf>
    <xf numFmtId="190" fontId="0" fillId="0" borderId="16" xfId="0" applyNumberFormat="1" applyFill="1" applyBorder="1" applyAlignment="1" applyProtection="1">
      <alignment horizontal="right" vertical="center" shrinkToFit="1"/>
      <protection/>
    </xf>
    <xf numFmtId="190" fontId="0" fillId="0" borderId="16" xfId="0" applyNumberFormat="1" applyFill="1" applyBorder="1" applyAlignment="1" applyProtection="1">
      <alignment horizontal="right" vertical="center"/>
      <protection/>
    </xf>
    <xf numFmtId="190" fontId="0" fillId="0" borderId="16" xfId="0" applyNumberFormat="1" applyFill="1" applyBorder="1" applyAlignment="1">
      <alignment/>
    </xf>
    <xf numFmtId="190" fontId="6" fillId="0" borderId="65" xfId="0" applyNumberFormat="1" applyFont="1" applyFill="1" applyBorder="1" applyAlignment="1" applyProtection="1">
      <alignment horizontal="right" vertical="top" shrinkToFit="1"/>
      <protection/>
    </xf>
    <xf numFmtId="190" fontId="0" fillId="0" borderId="0" xfId="0" applyNumberFormat="1" applyFill="1" applyBorder="1" applyAlignment="1" applyProtection="1">
      <alignment horizontal="right" vertical="top" shrinkToFit="1"/>
      <protection/>
    </xf>
    <xf numFmtId="190" fontId="0" fillId="0" borderId="0" xfId="0" applyNumberFormat="1" applyFill="1" applyBorder="1" applyAlignment="1" applyProtection="1">
      <alignment horizontal="right" vertical="top"/>
      <protection/>
    </xf>
    <xf numFmtId="190" fontId="0" fillId="0" borderId="0" xfId="0" applyNumberFormat="1" applyFill="1" applyBorder="1" applyAlignment="1">
      <alignment vertical="top"/>
    </xf>
    <xf numFmtId="190" fontId="0" fillId="0" borderId="64" xfId="0" applyNumberFormat="1" applyFill="1" applyBorder="1" applyAlignment="1" applyProtection="1">
      <alignment horizontal="right" vertical="top"/>
      <protection/>
    </xf>
    <xf numFmtId="190" fontId="0" fillId="0" borderId="12" xfId="0" applyNumberFormat="1" applyFill="1" applyBorder="1" applyAlignment="1" applyProtection="1">
      <alignment horizontal="right" vertical="top"/>
      <protection/>
    </xf>
    <xf numFmtId="190" fontId="0" fillId="0" borderId="12" xfId="0" applyNumberFormat="1" applyFill="1" applyBorder="1" applyAlignment="1">
      <alignment vertical="top"/>
    </xf>
    <xf numFmtId="0" fontId="12" fillId="0" borderId="17" xfId="0" applyFont="1" applyFill="1" applyBorder="1" applyAlignment="1">
      <alignment vertical="center" shrinkToFit="1"/>
    </xf>
    <xf numFmtId="0" fontId="12" fillId="0" borderId="66" xfId="0" applyFont="1" applyFill="1" applyBorder="1" applyAlignment="1">
      <alignment horizontal="distributed" vertical="center" shrinkToFit="1"/>
    </xf>
    <xf numFmtId="0" fontId="4" fillId="0" borderId="18" xfId="0" applyFont="1" applyFill="1" applyBorder="1" applyAlignment="1">
      <alignment horizontal="center" wrapText="1"/>
    </xf>
    <xf numFmtId="0" fontId="4" fillId="0" borderId="18" xfId="0" applyFont="1" applyFill="1" applyBorder="1" applyAlignment="1">
      <alignment horizontal="center"/>
    </xf>
    <xf numFmtId="177" fontId="4" fillId="0" borderId="63" xfId="0" applyNumberFormat="1" applyFont="1" applyFill="1" applyBorder="1" applyAlignment="1">
      <alignment horizontal="left" vertical="center" shrinkToFit="1"/>
    </xf>
    <xf numFmtId="0" fontId="0" fillId="0" borderId="10" xfId="0" applyFill="1" applyBorder="1" applyAlignment="1">
      <alignment/>
    </xf>
    <xf numFmtId="0" fontId="12" fillId="0" borderId="80" xfId="0" applyFont="1" applyFill="1" applyBorder="1" applyAlignment="1">
      <alignment horizontal="distributed" vertical="center" shrinkToFit="1"/>
    </xf>
    <xf numFmtId="190" fontId="4" fillId="0" borderId="63" xfId="0" applyNumberFormat="1" applyFont="1" applyFill="1" applyBorder="1" applyAlignment="1">
      <alignment horizontal="left" vertical="center" shrinkToFit="1"/>
    </xf>
    <xf numFmtId="0" fontId="8" fillId="0" borderId="10" xfId="0" applyFont="1" applyFill="1" applyBorder="1" applyAlignment="1">
      <alignment horizontal="center" vertical="distributed" textRotation="255"/>
    </xf>
    <xf numFmtId="0" fontId="0" fillId="0" borderId="11" xfId="0" applyFill="1" applyBorder="1" applyAlignment="1">
      <alignment horizontal="center" vertical="distributed" textRotation="255"/>
    </xf>
    <xf numFmtId="0" fontId="8" fillId="0" borderId="0" xfId="0" applyFont="1" applyFill="1" applyBorder="1" applyAlignment="1">
      <alignment horizontal="center" vertical="distributed" textRotation="255"/>
    </xf>
    <xf numFmtId="0" fontId="0" fillId="0" borderId="14" xfId="0" applyFill="1" applyBorder="1" applyAlignment="1">
      <alignment horizontal="center" vertical="distributed" textRotation="255"/>
    </xf>
    <xf numFmtId="0" fontId="4" fillId="0" borderId="18" xfId="0" applyFont="1" applyFill="1" applyBorder="1" applyAlignment="1">
      <alignment horizontal="center" vertical="center" textRotation="255"/>
    </xf>
    <xf numFmtId="189" fontId="3" fillId="0" borderId="79" xfId="0" applyNumberFormat="1" applyFont="1" applyFill="1" applyBorder="1" applyAlignment="1" applyProtection="1">
      <alignment horizontal="distributed" vertical="center"/>
      <protection locked="0"/>
    </xf>
    <xf numFmtId="189" fontId="0" fillId="0" borderId="16" xfId="0" applyNumberFormat="1" applyFill="1" applyBorder="1" applyAlignment="1" applyProtection="1">
      <alignment horizontal="distributed" vertical="center"/>
      <protection locked="0"/>
    </xf>
    <xf numFmtId="189" fontId="0" fillId="0" borderId="15" xfId="0" applyNumberFormat="1" applyFill="1" applyBorder="1" applyAlignment="1" applyProtection="1">
      <alignment horizontal="distributed" vertical="center"/>
      <protection locked="0"/>
    </xf>
    <xf numFmtId="0" fontId="12" fillId="0" borderId="80" xfId="0" applyFont="1" applyFill="1" applyBorder="1" applyAlignment="1">
      <alignment horizontal="distributed" vertical="center"/>
    </xf>
    <xf numFmtId="0" fontId="0" fillId="0" borderId="76" xfId="0" applyFill="1" applyBorder="1" applyAlignment="1">
      <alignment horizontal="distributed" vertical="center"/>
    </xf>
    <xf numFmtId="0" fontId="0" fillId="0" borderId="77" xfId="0" applyFill="1" applyBorder="1" applyAlignment="1">
      <alignment/>
    </xf>
    <xf numFmtId="0" fontId="0" fillId="0" borderId="0" xfId="0" applyFont="1" applyFill="1" applyBorder="1" applyAlignment="1">
      <alignment vertical="center"/>
    </xf>
    <xf numFmtId="0" fontId="8" fillId="0" borderId="18" xfId="0" applyFont="1" applyFill="1" applyBorder="1" applyAlignment="1">
      <alignment horizontal="center" vertical="center" wrapText="1"/>
    </xf>
    <xf numFmtId="190" fontId="0" fillId="0" borderId="64" xfId="0" applyNumberFormat="1" applyFill="1" applyBorder="1" applyAlignment="1" applyProtection="1">
      <alignment horizontal="right" vertical="center"/>
      <protection locked="0"/>
    </xf>
    <xf numFmtId="190" fontId="0" fillId="0" borderId="12" xfId="0" applyNumberFormat="1" applyFill="1" applyBorder="1" applyAlignment="1" applyProtection="1">
      <alignment horizontal="right" vertical="center"/>
      <protection locked="0"/>
    </xf>
    <xf numFmtId="190" fontId="0" fillId="0" borderId="13" xfId="0" applyNumberFormat="1" applyFill="1" applyBorder="1" applyAlignment="1">
      <alignment/>
    </xf>
    <xf numFmtId="190" fontId="0" fillId="0" borderId="63" xfId="0" applyNumberFormat="1" applyFill="1" applyBorder="1" applyAlignment="1" applyProtection="1">
      <alignment vertical="center"/>
      <protection locked="0"/>
    </xf>
    <xf numFmtId="190" fontId="0" fillId="0" borderId="10" xfId="0" applyNumberFormat="1" applyFill="1" applyBorder="1" applyAlignment="1" applyProtection="1">
      <alignment vertical="center"/>
      <protection locked="0"/>
    </xf>
    <xf numFmtId="190" fontId="0" fillId="0" borderId="65" xfId="0" applyNumberFormat="1" applyFill="1" applyBorder="1" applyAlignment="1" applyProtection="1">
      <alignment vertical="center"/>
      <protection locked="0"/>
    </xf>
    <xf numFmtId="190" fontId="0" fillId="0" borderId="0" xfId="0" applyNumberFormat="1" applyFill="1" applyBorder="1" applyAlignment="1" applyProtection="1">
      <alignment vertical="center"/>
      <protection locked="0"/>
    </xf>
    <xf numFmtId="190" fontId="0" fillId="0" borderId="64" xfId="0" applyNumberFormat="1" applyFill="1" applyBorder="1" applyAlignment="1" applyProtection="1">
      <alignment vertical="center"/>
      <protection locked="0"/>
    </xf>
    <xf numFmtId="190" fontId="0" fillId="0" borderId="12" xfId="0" applyNumberFormat="1" applyFill="1" applyBorder="1" applyAlignment="1" applyProtection="1">
      <alignment vertical="center"/>
      <protection locked="0"/>
    </xf>
    <xf numFmtId="190" fontId="0" fillId="0" borderId="13" xfId="0" applyNumberFormat="1" applyFill="1" applyBorder="1" applyAlignment="1">
      <alignment vertical="center"/>
    </xf>
    <xf numFmtId="190" fontId="13" fillId="0" borderId="63" xfId="0" applyNumberFormat="1" applyFont="1" applyFill="1" applyBorder="1" applyAlignment="1" applyProtection="1">
      <alignment vertical="center"/>
      <protection locked="0"/>
    </xf>
    <xf numFmtId="190" fontId="13" fillId="0" borderId="10" xfId="0" applyNumberFormat="1" applyFont="1" applyFill="1" applyBorder="1" applyAlignment="1" applyProtection="1">
      <alignment vertical="center"/>
      <protection locked="0"/>
    </xf>
    <xf numFmtId="190" fontId="0" fillId="0" borderId="10" xfId="0" applyNumberFormat="1" applyFont="1" applyFill="1" applyBorder="1" applyAlignment="1" applyProtection="1">
      <alignment vertical="center"/>
      <protection locked="0"/>
    </xf>
    <xf numFmtId="190" fontId="0" fillId="0" borderId="10" xfId="0" applyNumberFormat="1" applyFont="1" applyFill="1" applyBorder="1" applyAlignment="1">
      <alignment vertical="center"/>
    </xf>
    <xf numFmtId="190" fontId="0" fillId="0" borderId="11" xfId="0" applyNumberFormat="1" applyFont="1" applyFill="1" applyBorder="1" applyAlignment="1">
      <alignment vertical="center"/>
    </xf>
    <xf numFmtId="190" fontId="0" fillId="0" borderId="65" xfId="0" applyNumberFormat="1" applyFont="1" applyFill="1" applyBorder="1" applyAlignment="1" applyProtection="1">
      <alignment vertical="center"/>
      <protection locked="0"/>
    </xf>
    <xf numFmtId="190" fontId="0" fillId="0" borderId="0" xfId="0" applyNumberFormat="1" applyFont="1" applyFill="1" applyBorder="1" applyAlignment="1" applyProtection="1">
      <alignment vertical="center"/>
      <protection locked="0"/>
    </xf>
    <xf numFmtId="190" fontId="0" fillId="0" borderId="0" xfId="0" applyNumberFormat="1" applyFont="1" applyFill="1" applyBorder="1" applyAlignment="1">
      <alignment vertical="center"/>
    </xf>
    <xf numFmtId="190" fontId="0" fillId="0" borderId="14" xfId="0" applyNumberFormat="1" applyFont="1" applyFill="1" applyBorder="1" applyAlignment="1">
      <alignment vertical="center"/>
    </xf>
    <xf numFmtId="190" fontId="0" fillId="0" borderId="64" xfId="0" applyNumberFormat="1" applyFont="1" applyFill="1" applyBorder="1" applyAlignment="1" applyProtection="1">
      <alignment vertical="center"/>
      <protection locked="0"/>
    </xf>
    <xf numFmtId="190" fontId="0" fillId="0" borderId="12" xfId="0" applyNumberFormat="1" applyFont="1" applyFill="1" applyBorder="1" applyAlignment="1" applyProtection="1">
      <alignment vertical="center"/>
      <protection locked="0"/>
    </xf>
    <xf numFmtId="190" fontId="0" fillId="0" borderId="12" xfId="0" applyNumberFormat="1" applyFont="1" applyFill="1" applyBorder="1" applyAlignment="1">
      <alignment vertical="center"/>
    </xf>
    <xf numFmtId="190" fontId="0" fillId="0" borderId="13" xfId="0" applyNumberFormat="1" applyFont="1" applyFill="1" applyBorder="1" applyAlignment="1">
      <alignment vertical="center"/>
    </xf>
    <xf numFmtId="0" fontId="22" fillId="0" borderId="0" xfId="0" applyFont="1" applyFill="1" applyBorder="1" applyAlignment="1">
      <alignment horizontal="left"/>
    </xf>
    <xf numFmtId="0" fontId="4" fillId="0" borderId="0" xfId="0" applyFont="1" applyFill="1" applyBorder="1" applyAlignment="1">
      <alignment horizontal="center" vertical="center" textRotation="255"/>
    </xf>
    <xf numFmtId="0" fontId="0" fillId="0" borderId="14" xfId="0"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8" fillId="0" borderId="17" xfId="0" applyFont="1" applyFill="1" applyBorder="1" applyAlignment="1">
      <alignment horizontal="center" vertical="center"/>
    </xf>
    <xf numFmtId="0" fontId="8" fillId="0" borderId="64"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8" fillId="0" borderId="64" xfId="0" applyFont="1" applyFill="1" applyBorder="1" applyAlignment="1">
      <alignment horizontal="center" vertical="center"/>
    </xf>
    <xf numFmtId="0" fontId="0" fillId="0" borderId="12" xfId="0" applyFill="1" applyBorder="1" applyAlignment="1">
      <alignment/>
    </xf>
    <xf numFmtId="189" fontId="3" fillId="0" borderId="16" xfId="0" applyNumberFormat="1" applyFont="1" applyFill="1" applyBorder="1" applyAlignment="1" applyProtection="1">
      <alignment horizontal="distributed" vertical="center"/>
      <protection locked="0"/>
    </xf>
    <xf numFmtId="190" fontId="0" fillId="0" borderId="10" xfId="0" applyNumberFormat="1" applyFill="1" applyBorder="1" applyAlignment="1">
      <alignment horizontal="right" vertical="center" shrinkToFit="1"/>
    </xf>
    <xf numFmtId="190" fontId="0" fillId="0" borderId="64" xfId="0" applyNumberFormat="1" applyFill="1" applyBorder="1" applyAlignment="1">
      <alignment horizontal="right" vertical="center" shrinkToFit="1"/>
    </xf>
    <xf numFmtId="190" fontId="0" fillId="0" borderId="12" xfId="0" applyNumberFormat="1" applyFill="1" applyBorder="1" applyAlignment="1">
      <alignment horizontal="right" vertical="center" shrinkToFit="1"/>
    </xf>
    <xf numFmtId="0" fontId="24" fillId="0" borderId="8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5" xfId="0" applyFont="1" applyFill="1" applyBorder="1" applyAlignment="1">
      <alignment horizontal="center" vertical="center"/>
    </xf>
    <xf numFmtId="0" fontId="6" fillId="0" borderId="82" xfId="0" applyFont="1" applyFill="1" applyBorder="1" applyAlignment="1">
      <alignment vertical="center"/>
    </xf>
    <xf numFmtId="0" fontId="6" fillId="0" borderId="77" xfId="0" applyFont="1" applyFill="1" applyBorder="1" applyAlignment="1">
      <alignment vertical="center"/>
    </xf>
    <xf numFmtId="0" fontId="0" fillId="0" borderId="83" xfId="0" applyFill="1" applyBorder="1" applyAlignment="1">
      <alignment vertical="center"/>
    </xf>
    <xf numFmtId="0" fontId="24" fillId="0" borderId="1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190" fontId="13" fillId="0" borderId="63" xfId="0" applyNumberFormat="1" applyFont="1" applyFill="1" applyBorder="1" applyAlignment="1" applyProtection="1">
      <alignment horizontal="right" vertical="center" shrinkToFit="1"/>
      <protection/>
    </xf>
    <xf numFmtId="190" fontId="0" fillId="0" borderId="10" xfId="0" applyNumberFormat="1" applyFill="1" applyBorder="1" applyAlignment="1">
      <alignment vertical="center" shrinkToFit="1"/>
    </xf>
    <xf numFmtId="190" fontId="0" fillId="0" borderId="65" xfId="0" applyNumberFormat="1" applyFill="1" applyBorder="1" applyAlignment="1">
      <alignment vertical="center" shrinkToFit="1"/>
    </xf>
    <xf numFmtId="190" fontId="0" fillId="0" borderId="0" xfId="0" applyNumberFormat="1" applyFill="1" applyBorder="1" applyAlignment="1">
      <alignment vertical="center" shrinkToFit="1"/>
    </xf>
    <xf numFmtId="190" fontId="0" fillId="0" borderId="10" xfId="0" applyNumberFormat="1" applyFill="1" applyBorder="1" applyAlignment="1">
      <alignment horizontal="right" vertical="center"/>
    </xf>
    <xf numFmtId="190" fontId="0" fillId="0" borderId="65" xfId="0" applyNumberFormat="1" applyFill="1" applyBorder="1" applyAlignment="1">
      <alignment horizontal="right" vertical="center"/>
    </xf>
    <xf numFmtId="190" fontId="0" fillId="0" borderId="0" xfId="0" applyNumberFormat="1" applyFill="1" applyBorder="1" applyAlignment="1">
      <alignment horizontal="right" vertical="center"/>
    </xf>
    <xf numFmtId="190" fontId="13" fillId="0" borderId="63" xfId="0" applyNumberFormat="1" applyFont="1" applyFill="1" applyBorder="1" applyAlignment="1">
      <alignment horizontal="right" vertical="center" shrinkToFit="1"/>
    </xf>
    <xf numFmtId="190" fontId="0" fillId="0" borderId="65" xfId="0" applyNumberFormat="1" applyFill="1" applyBorder="1" applyAlignment="1">
      <alignment/>
    </xf>
    <xf numFmtId="190" fontId="0" fillId="0" borderId="65" xfId="0" applyNumberFormat="1" applyFill="1" applyBorder="1" applyAlignment="1">
      <alignment horizontal="right" vertical="center" shrinkToFit="1"/>
    </xf>
    <xf numFmtId="190" fontId="0" fillId="0" borderId="0" xfId="0" applyNumberFormat="1" applyFill="1" applyBorder="1" applyAlignment="1">
      <alignment horizontal="right" vertical="center" shrinkToFit="1"/>
    </xf>
    <xf numFmtId="0" fontId="24" fillId="0" borderId="81"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85" xfId="0" applyFont="1" applyFill="1" applyBorder="1" applyAlignment="1">
      <alignment horizontal="center" vertical="center" wrapText="1"/>
    </xf>
    <xf numFmtId="190" fontId="0" fillId="0" borderId="64" xfId="0" applyNumberFormat="1" applyFill="1" applyBorder="1" applyAlignment="1">
      <alignment vertical="center" shrinkToFit="1"/>
    </xf>
    <xf numFmtId="190" fontId="0" fillId="0" borderId="12" xfId="0" applyNumberFormat="1" applyFill="1" applyBorder="1" applyAlignment="1">
      <alignment vertical="center" shrinkToFit="1"/>
    </xf>
    <xf numFmtId="0" fontId="6" fillId="0" borderId="67" xfId="0" applyFont="1" applyFill="1" applyBorder="1" applyAlignment="1">
      <alignment horizontal="right" vertical="center"/>
    </xf>
    <xf numFmtId="0" fontId="6" fillId="0" borderId="76" xfId="0" applyFont="1" applyFill="1" applyBorder="1" applyAlignment="1">
      <alignment vertical="center"/>
    </xf>
    <xf numFmtId="0" fontId="6" fillId="0" borderId="68" xfId="0" applyFont="1" applyFill="1" applyBorder="1" applyAlignment="1">
      <alignment horizontal="right" vertical="center"/>
    </xf>
    <xf numFmtId="190" fontId="6" fillId="0" borderId="79" xfId="0" applyNumberFormat="1" applyFont="1" applyFill="1" applyBorder="1" applyAlignment="1" applyProtection="1">
      <alignment horizontal="right" vertical="center" shrinkToFit="1"/>
      <protection locked="0"/>
    </xf>
    <xf numFmtId="190" fontId="0" fillId="0" borderId="16" xfId="0" applyNumberFormat="1" applyFill="1" applyBorder="1" applyAlignment="1">
      <alignment horizontal="right" vertical="center"/>
    </xf>
    <xf numFmtId="0" fontId="6" fillId="0" borderId="76" xfId="0" applyFont="1" applyFill="1" applyBorder="1" applyAlignment="1">
      <alignment horizontal="right" vertical="center"/>
    </xf>
    <xf numFmtId="0" fontId="6" fillId="0" borderId="77" xfId="0" applyFont="1" applyFill="1" applyBorder="1" applyAlignment="1">
      <alignment horizontal="right" vertical="center"/>
    </xf>
    <xf numFmtId="190" fontId="13" fillId="0" borderId="79" xfId="0" applyNumberFormat="1" applyFont="1" applyFill="1" applyBorder="1" applyAlignment="1" applyProtection="1">
      <alignment horizontal="right" vertical="center" shrinkToFit="1"/>
      <protection locked="0"/>
    </xf>
    <xf numFmtId="190" fontId="0" fillId="0" borderId="16" xfId="0" applyNumberFormat="1" applyFill="1" applyBorder="1" applyAlignment="1">
      <alignment horizontal="right" vertical="center" shrinkToFit="1"/>
    </xf>
    <xf numFmtId="190" fontId="6" fillId="0" borderId="16" xfId="0" applyNumberFormat="1" applyFont="1" applyFill="1" applyBorder="1" applyAlignment="1" applyProtection="1">
      <alignment horizontal="right" vertical="center" shrinkToFit="1"/>
      <protection/>
    </xf>
    <xf numFmtId="176" fontId="6" fillId="0" borderId="76" xfId="0" applyNumberFormat="1" applyFont="1" applyFill="1" applyBorder="1" applyAlignment="1">
      <alignment horizontal="right" vertical="center"/>
    </xf>
    <xf numFmtId="176" fontId="6" fillId="0" borderId="77" xfId="0" applyNumberFormat="1" applyFont="1" applyFill="1" applyBorder="1" applyAlignment="1">
      <alignment horizontal="right" vertical="center"/>
    </xf>
    <xf numFmtId="0" fontId="0" fillId="0" borderId="78" xfId="0" applyFill="1" applyBorder="1" applyAlignment="1">
      <alignment horizontal="right" vertical="center"/>
    </xf>
    <xf numFmtId="176" fontId="0" fillId="0" borderId="76" xfId="0" applyNumberFormat="1" applyFill="1" applyBorder="1" applyAlignment="1">
      <alignment horizontal="right" vertical="center"/>
    </xf>
    <xf numFmtId="176" fontId="0" fillId="0" borderId="77" xfId="0" applyNumberFormat="1" applyFill="1" applyBorder="1" applyAlignment="1">
      <alignment horizontal="right" vertical="center"/>
    </xf>
    <xf numFmtId="190" fontId="0" fillId="0" borderId="64" xfId="0" applyNumberFormat="1" applyFill="1" applyBorder="1" applyAlignment="1">
      <alignment horizontal="right" vertical="center"/>
    </xf>
    <xf numFmtId="190" fontId="0" fillId="0" borderId="12" xfId="0" applyNumberFormat="1" applyFill="1" applyBorder="1" applyAlignment="1">
      <alignment horizontal="right" vertical="center"/>
    </xf>
    <xf numFmtId="0" fontId="0" fillId="0" borderId="76" xfId="0" applyFill="1" applyBorder="1" applyAlignment="1">
      <alignment horizontal="right" vertical="center"/>
    </xf>
    <xf numFmtId="0" fontId="0" fillId="0" borderId="77" xfId="0" applyFill="1" applyBorder="1" applyAlignment="1">
      <alignment horizontal="right" vertical="center"/>
    </xf>
    <xf numFmtId="190" fontId="13" fillId="0" borderId="63" xfId="0" applyNumberFormat="1" applyFont="1" applyFill="1" applyBorder="1" applyAlignment="1" applyProtection="1">
      <alignment horizontal="right" vertical="center" shrinkToFit="1"/>
      <protection locked="0"/>
    </xf>
    <xf numFmtId="190" fontId="0" fillId="0" borderId="64" xfId="0" applyNumberFormat="1" applyFill="1" applyBorder="1" applyAlignment="1">
      <alignment/>
    </xf>
    <xf numFmtId="0" fontId="4" fillId="0" borderId="79" xfId="0" applyFont="1" applyFill="1" applyBorder="1" applyAlignment="1">
      <alignment horizontal="center" vertical="center"/>
    </xf>
    <xf numFmtId="0" fontId="12" fillId="0" borderId="79" xfId="0" applyFont="1" applyFill="1" applyBorder="1" applyAlignment="1">
      <alignment/>
    </xf>
    <xf numFmtId="0" fontId="6" fillId="0" borderId="67" xfId="0" applyFont="1" applyFill="1" applyBorder="1" applyAlignment="1">
      <alignment vertical="center"/>
    </xf>
    <xf numFmtId="0" fontId="6" fillId="0" borderId="68" xfId="0" applyFont="1" applyFill="1" applyBorder="1" applyAlignment="1">
      <alignment vertical="center"/>
    </xf>
    <xf numFmtId="176" fontId="6" fillId="0" borderId="67" xfId="0" applyNumberFormat="1" applyFont="1" applyFill="1" applyBorder="1" applyAlignment="1">
      <alignment horizontal="right" vertical="center"/>
    </xf>
    <xf numFmtId="176" fontId="6" fillId="0" borderId="68" xfId="0" applyNumberFormat="1" applyFont="1" applyFill="1" applyBorder="1" applyAlignment="1">
      <alignment horizontal="right" vertical="center"/>
    </xf>
    <xf numFmtId="0" fontId="0" fillId="0" borderId="71" xfId="0" applyFill="1" applyBorder="1" applyAlignment="1">
      <alignment horizontal="right" vertical="center"/>
    </xf>
    <xf numFmtId="176" fontId="0" fillId="0" borderId="69" xfId="0" applyNumberFormat="1" applyFill="1" applyBorder="1" applyAlignment="1">
      <alignment horizontal="right" vertical="center"/>
    </xf>
    <xf numFmtId="176" fontId="0" fillId="0" borderId="70" xfId="0" applyNumberFormat="1" applyFill="1" applyBorder="1" applyAlignment="1">
      <alignment horizontal="right" vertical="center"/>
    </xf>
    <xf numFmtId="0" fontId="0" fillId="0" borderId="72" xfId="0" applyFill="1" applyBorder="1" applyAlignment="1">
      <alignment horizontal="right" vertical="center"/>
    </xf>
    <xf numFmtId="190" fontId="0" fillId="0" borderId="64" xfId="0" applyNumberFormat="1" applyFill="1" applyBorder="1" applyAlignment="1">
      <alignment vertical="center"/>
    </xf>
    <xf numFmtId="190" fontId="0" fillId="0" borderId="12" xfId="0" applyNumberFormat="1" applyFill="1" applyBorder="1" applyAlignment="1">
      <alignment vertical="center"/>
    </xf>
    <xf numFmtId="0" fontId="0" fillId="34" borderId="19" xfId="0" applyFill="1" applyBorder="1" applyAlignment="1">
      <alignment horizontal="center" vertic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6" xfId="0" applyFill="1" applyBorder="1" applyAlignment="1">
      <alignment/>
    </xf>
    <xf numFmtId="0" fontId="24" fillId="0" borderId="0" xfId="0" applyFont="1" applyFill="1" applyBorder="1" applyAlignment="1">
      <alignment horizontal="center" vertical="center" wrapText="1"/>
    </xf>
    <xf numFmtId="0" fontId="25" fillId="0" borderId="63"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25" fillId="0" borderId="10" xfId="0" applyFont="1" applyFill="1" applyBorder="1" applyAlignment="1">
      <alignment horizontal="center" vertical="center" shrinkToFit="1"/>
    </xf>
    <xf numFmtId="0" fontId="19" fillId="0" borderId="65" xfId="0" applyFont="1" applyFill="1" applyBorder="1" applyAlignment="1">
      <alignment horizontal="center" vertical="top" shrinkToFit="1"/>
    </xf>
    <xf numFmtId="0" fontId="19" fillId="0" borderId="0" xfId="0" applyFont="1" applyFill="1" applyBorder="1" applyAlignment="1">
      <alignment horizontal="center" vertical="top" shrinkToFit="1"/>
    </xf>
    <xf numFmtId="0" fontId="26" fillId="0" borderId="0" xfId="0" applyFont="1" applyFill="1" applyBorder="1" applyAlignment="1">
      <alignment horizontal="center" vertical="top" shrinkToFit="1"/>
    </xf>
    <xf numFmtId="0" fontId="26" fillId="0" borderId="65" xfId="0" applyFont="1" applyFill="1" applyBorder="1" applyAlignment="1">
      <alignment horizontal="center" vertical="top" shrinkToFit="1"/>
    </xf>
    <xf numFmtId="0" fontId="26" fillId="0" borderId="64" xfId="0" applyFont="1" applyFill="1" applyBorder="1" applyAlignment="1">
      <alignment horizontal="center" vertical="top" shrinkToFit="1"/>
    </xf>
    <xf numFmtId="0" fontId="26" fillId="0" borderId="12" xfId="0" applyFont="1" applyFill="1" applyBorder="1" applyAlignment="1">
      <alignment horizontal="center" vertical="top" shrinkToFit="1"/>
    </xf>
    <xf numFmtId="176" fontId="0" fillId="0" borderId="33" xfId="0" applyNumberForma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lignment/>
    </xf>
    <xf numFmtId="0" fontId="0" fillId="0" borderId="34" xfId="0" applyFill="1" applyBorder="1" applyAlignment="1" applyProtection="1">
      <alignment/>
      <protection locked="0"/>
    </xf>
    <xf numFmtId="0" fontId="27"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4" fillId="0" borderId="63"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4" xfId="0" applyFill="1" applyBorder="1" applyAlignment="1">
      <alignment horizontal="center" vertical="center"/>
    </xf>
    <xf numFmtId="0" fontId="0" fillId="34" borderId="19" xfId="0" applyFill="1" applyBorder="1" applyAlignment="1">
      <alignment horizontal="center" vertical="center"/>
    </xf>
    <xf numFmtId="0" fontId="0" fillId="0" borderId="20" xfId="0" applyFill="1" applyBorder="1" applyAlignment="1">
      <alignment/>
    </xf>
    <xf numFmtId="0" fontId="0" fillId="0" borderId="25" xfId="0" applyFill="1" applyBorder="1" applyAlignment="1">
      <alignment/>
    </xf>
    <xf numFmtId="0" fontId="4" fillId="0" borderId="15" xfId="0" applyFont="1" applyFill="1" applyBorder="1" applyAlignment="1">
      <alignment horizontal="center" vertical="center"/>
    </xf>
    <xf numFmtId="0" fontId="34" fillId="0" borderId="18" xfId="0" applyFont="1" applyFill="1" applyBorder="1" applyAlignment="1">
      <alignment horizontal="center" vertical="center"/>
    </xf>
    <xf numFmtId="0" fontId="0" fillId="0" borderId="35" xfId="0" applyFill="1" applyBorder="1" applyAlignment="1" applyProtection="1">
      <alignment horizontal="center" vertical="center"/>
      <protection locked="0"/>
    </xf>
    <xf numFmtId="0" fontId="27" fillId="0" borderId="64" xfId="0" applyFont="1" applyFill="1" applyBorder="1" applyAlignment="1">
      <alignment horizontal="center" vertical="top"/>
    </xf>
    <xf numFmtId="0" fontId="28" fillId="0" borderId="12" xfId="0" applyFont="1" applyFill="1" applyBorder="1" applyAlignment="1">
      <alignment horizontal="center" vertical="top"/>
    </xf>
    <xf numFmtId="0" fontId="28" fillId="0" borderId="13" xfId="0" applyFont="1" applyFill="1" applyBorder="1" applyAlignment="1">
      <alignment horizontal="center" vertical="top"/>
    </xf>
    <xf numFmtId="0" fontId="27" fillId="0" borderId="6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3" fillId="0" borderId="17" xfId="0" applyFont="1" applyFill="1" applyBorder="1" applyAlignment="1">
      <alignment horizontal="center" vertical="center"/>
    </xf>
    <xf numFmtId="0" fontId="0" fillId="34" borderId="21" xfId="0" applyFill="1" applyBorder="1" applyAlignment="1">
      <alignment horizontal="center" vertical="center"/>
    </xf>
    <xf numFmtId="0" fontId="0" fillId="34" borderId="24" xfId="0" applyFill="1" applyBorder="1" applyAlignment="1">
      <alignment horizontal="center" vertical="center"/>
    </xf>
    <xf numFmtId="0" fontId="0" fillId="34" borderId="26" xfId="0" applyFill="1" applyBorder="1" applyAlignment="1">
      <alignment horizontal="center" vertical="center"/>
    </xf>
    <xf numFmtId="0" fontId="27" fillId="0" borderId="63" xfId="0" applyFont="1" applyFill="1" applyBorder="1" applyAlignment="1">
      <alignment horizontal="center"/>
    </xf>
    <xf numFmtId="0" fontId="28" fillId="0" borderId="10" xfId="0" applyFont="1" applyFill="1" applyBorder="1" applyAlignment="1">
      <alignment horizontal="center"/>
    </xf>
    <xf numFmtId="0" fontId="28" fillId="0" borderId="11" xfId="0" applyFont="1" applyFill="1" applyBorder="1" applyAlignment="1">
      <alignment horizontal="center"/>
    </xf>
    <xf numFmtId="176" fontId="0" fillId="0" borderId="19" xfId="0" applyNumberForma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27" fillId="0" borderId="15" xfId="0" applyFont="1" applyFill="1" applyBorder="1" applyAlignment="1">
      <alignment horizontal="center" vertical="center" wrapText="1"/>
    </xf>
    <xf numFmtId="0" fontId="27" fillId="0" borderId="18" xfId="0" applyFont="1" applyFill="1" applyBorder="1" applyAlignment="1">
      <alignment horizontal="center" vertical="center" wrapText="1"/>
    </xf>
    <xf numFmtId="190" fontId="31" fillId="0" borderId="63" xfId="0" applyNumberFormat="1" applyFont="1" applyFill="1" applyBorder="1" applyAlignment="1" applyProtection="1">
      <alignment vertical="center"/>
      <protection locked="0"/>
    </xf>
    <xf numFmtId="190" fontId="31" fillId="0" borderId="10" xfId="0" applyNumberFormat="1" applyFont="1" applyFill="1" applyBorder="1" applyAlignment="1" applyProtection="1">
      <alignment vertical="center"/>
      <protection locked="0"/>
    </xf>
    <xf numFmtId="190" fontId="31" fillId="0" borderId="64" xfId="0" applyNumberFormat="1" applyFont="1" applyFill="1" applyBorder="1" applyAlignment="1" applyProtection="1">
      <alignment vertical="center"/>
      <protection locked="0"/>
    </xf>
    <xf numFmtId="190" fontId="31" fillId="0" borderId="12" xfId="0" applyNumberFormat="1" applyFont="1" applyFill="1" applyBorder="1" applyAlignment="1" applyProtection="1">
      <alignment vertical="center"/>
      <protection locked="0"/>
    </xf>
    <xf numFmtId="0" fontId="0" fillId="34" borderId="33" xfId="0" applyFill="1" applyBorder="1" applyAlignment="1">
      <alignment horizontal="center" vertical="center" wrapText="1"/>
    </xf>
    <xf numFmtId="0" fontId="0" fillId="0" borderId="35" xfId="0" applyFill="1" applyBorder="1" applyAlignment="1">
      <alignment horizontal="center" vertical="center" wrapText="1"/>
    </xf>
    <xf numFmtId="0" fontId="13" fillId="0" borderId="10" xfId="0" applyFont="1" applyFill="1" applyBorder="1" applyAlignment="1">
      <alignment horizontal="center" vertical="center" textRotation="255" wrapText="1" shrinkToFit="1"/>
    </xf>
    <xf numFmtId="0" fontId="0" fillId="0" borderId="11" xfId="0" applyFill="1" applyBorder="1" applyAlignment="1">
      <alignment horizontal="center" vertical="center" textRotation="255" wrapText="1" shrinkToFit="1"/>
    </xf>
    <xf numFmtId="0" fontId="6" fillId="0" borderId="0" xfId="0" applyFont="1" applyFill="1" applyBorder="1" applyAlignment="1">
      <alignment horizontal="center" vertical="center" textRotation="255" wrapText="1" shrinkToFit="1"/>
    </xf>
    <xf numFmtId="0" fontId="0" fillId="0" borderId="14" xfId="0" applyFill="1" applyBorder="1" applyAlignment="1">
      <alignment horizontal="center" vertical="center" textRotation="255" wrapText="1" shrinkToFit="1"/>
    </xf>
    <xf numFmtId="0" fontId="6" fillId="0" borderId="12" xfId="0" applyFont="1" applyFill="1" applyBorder="1" applyAlignment="1">
      <alignment horizontal="center" vertical="center" textRotation="255" wrapText="1" shrinkToFit="1"/>
    </xf>
    <xf numFmtId="0" fontId="0" fillId="0" borderId="13" xfId="0" applyFill="1" applyBorder="1" applyAlignment="1">
      <alignment horizontal="center" vertical="center" textRotation="255" wrapText="1" shrinkToFit="1"/>
    </xf>
    <xf numFmtId="0" fontId="0" fillId="0" borderId="21" xfId="0" applyFill="1" applyBorder="1" applyAlignment="1">
      <alignment wrapText="1"/>
    </xf>
    <xf numFmtId="0" fontId="0" fillId="0" borderId="24" xfId="0" applyFill="1" applyBorder="1" applyAlignment="1">
      <alignment horizontal="center" vertical="center" wrapText="1"/>
    </xf>
    <xf numFmtId="0" fontId="0" fillId="0" borderId="26" xfId="0" applyFill="1" applyBorder="1" applyAlignment="1">
      <alignment wrapText="1"/>
    </xf>
    <xf numFmtId="0" fontId="20" fillId="0" borderId="0" xfId="0" applyFont="1" applyFill="1" applyBorder="1" applyAlignment="1">
      <alignment horizontal="left"/>
    </xf>
    <xf numFmtId="0" fontId="11" fillId="0" borderId="86" xfId="0" applyFont="1" applyFill="1" applyBorder="1" applyAlignment="1" applyProtection="1">
      <alignment horizontal="center"/>
      <protection locked="0"/>
    </xf>
    <xf numFmtId="0" fontId="0" fillId="0" borderId="86" xfId="0" applyFill="1" applyBorder="1" applyAlignment="1" applyProtection="1">
      <alignment/>
      <protection locked="0"/>
    </xf>
    <xf numFmtId="0" fontId="0" fillId="0" borderId="86" xfId="0" applyFill="1" applyBorder="1" applyAlignment="1" applyProtection="1">
      <alignment horizontal="center" vertical="center"/>
      <protection locked="0"/>
    </xf>
    <xf numFmtId="0" fontId="0" fillId="0" borderId="86" xfId="0" applyFill="1" applyBorder="1" applyAlignment="1" applyProtection="1">
      <alignment horizontal="center"/>
      <protection locked="0"/>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13"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4" xfId="0" applyFont="1" applyFill="1" applyBorder="1" applyAlignment="1">
      <alignment horizontal="center"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0" fillId="0" borderId="0" xfId="0" applyFont="1" applyFill="1" applyBorder="1" applyAlignment="1">
      <alignment horizontal="left" vertical="center"/>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ont="1" applyFill="1" applyBorder="1" applyAlignment="1">
      <alignment horizontal="left"/>
    </xf>
    <xf numFmtId="0" fontId="4" fillId="0" borderId="0" xfId="0" applyFont="1" applyFill="1" applyBorder="1" applyAlignment="1">
      <alignment horizontal="left"/>
    </xf>
    <xf numFmtId="0" fontId="8" fillId="0" borderId="0"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87" xfId="0" applyFill="1" applyBorder="1" applyAlignment="1" applyProtection="1">
      <alignment horizontal="left"/>
      <protection locked="0"/>
    </xf>
    <xf numFmtId="0" fontId="0" fillId="34" borderId="19" xfId="0" applyFont="1" applyFill="1" applyBorder="1" applyAlignment="1">
      <alignment horizontal="center" vertical="center" wrapText="1"/>
    </xf>
    <xf numFmtId="0" fontId="0" fillId="0" borderId="24" xfId="0" applyFill="1" applyBorder="1" applyAlignment="1">
      <alignment wrapText="1"/>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190" fontId="3" fillId="0" borderId="63" xfId="0" applyNumberFormat="1" applyFont="1" applyFill="1" applyBorder="1" applyAlignment="1" applyProtection="1">
      <alignment horizontal="center"/>
      <protection locked="0"/>
    </xf>
    <xf numFmtId="190" fontId="3" fillId="0" borderId="10" xfId="0" applyNumberFormat="1" applyFont="1" applyFill="1" applyBorder="1" applyAlignment="1" applyProtection="1">
      <alignment horizontal="center"/>
      <protection locked="0"/>
    </xf>
    <xf numFmtId="190" fontId="0" fillId="0" borderId="10" xfId="0" applyNumberFormat="1" applyFill="1" applyBorder="1" applyAlignment="1" applyProtection="1">
      <alignment/>
      <protection locked="0"/>
    </xf>
    <xf numFmtId="190" fontId="0" fillId="0" borderId="65" xfId="0" applyNumberFormat="1" applyFill="1" applyBorder="1" applyAlignment="1" applyProtection="1">
      <alignment/>
      <protection locked="0"/>
    </xf>
    <xf numFmtId="190" fontId="0" fillId="0" borderId="0" xfId="0" applyNumberFormat="1" applyFill="1" applyBorder="1" applyAlignment="1" applyProtection="1">
      <alignment/>
      <protection locked="0"/>
    </xf>
    <xf numFmtId="190" fontId="0" fillId="0" borderId="64" xfId="0" applyNumberFormat="1" applyFill="1" applyBorder="1" applyAlignment="1" applyProtection="1">
      <alignment/>
      <protection locked="0"/>
    </xf>
    <xf numFmtId="190" fontId="0" fillId="0" borderId="12" xfId="0" applyNumberFormat="1" applyFill="1" applyBorder="1" applyAlignment="1" applyProtection="1">
      <alignment/>
      <protection locked="0"/>
    </xf>
    <xf numFmtId="190" fontId="0" fillId="0" borderId="63" xfId="0" applyNumberFormat="1"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dxf/>
    <dxf/>
    <dxf/>
    <dxf/>
    <dxf/>
    <dxf/>
    <dxf/>
    <dxf/>
    <dxf/>
    <dxf/>
    <dxf/>
    <dxf/>
    <dxf/>
    <dxf/>
    <dxf/>
    <dxf/>
    <dxf/>
    <dxf/>
    <dxf/>
    <dxf>
      <numFmt numFmtId="198" formatCode="&quot;令&quot;"/>
      <border/>
    </dxf>
    <dxf>
      <numFmt numFmtId="199" formatCode="&quot;平&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4</xdr:row>
      <xdr:rowOff>9525</xdr:rowOff>
    </xdr:from>
    <xdr:to>
      <xdr:col>21</xdr:col>
      <xdr:colOff>9525</xdr:colOff>
      <xdr:row>5</xdr:row>
      <xdr:rowOff>104775</xdr:rowOff>
    </xdr:to>
    <xdr:pic>
      <xdr:nvPicPr>
        <xdr:cNvPr id="1" name="図 21"/>
        <xdr:cNvPicPr preferRelativeResize="1">
          <a:picLocks noChangeAspect="1"/>
        </xdr:cNvPicPr>
      </xdr:nvPicPr>
      <xdr:blipFill>
        <a:blip r:embed="rId1"/>
        <a:stretch>
          <a:fillRect/>
        </a:stretch>
      </xdr:blipFill>
      <xdr:spPr>
        <a:xfrm>
          <a:off x="1000125" y="742950"/>
          <a:ext cx="2466975" cy="209550"/>
        </a:xfrm>
        <a:prstGeom prst="rect">
          <a:avLst/>
        </a:prstGeom>
        <a:noFill/>
        <a:ln w="9525" cmpd="sng">
          <a:noFill/>
        </a:ln>
      </xdr:spPr>
    </xdr:pic>
    <xdr:clientData/>
  </xdr:twoCellAnchor>
  <xdr:twoCellAnchor editAs="oneCell">
    <xdr:from>
      <xdr:col>23</xdr:col>
      <xdr:colOff>28575</xdr:colOff>
      <xdr:row>5</xdr:row>
      <xdr:rowOff>104775</xdr:rowOff>
    </xdr:from>
    <xdr:to>
      <xdr:col>28</xdr:col>
      <xdr:colOff>133350</xdr:colOff>
      <xdr:row>9</xdr:row>
      <xdr:rowOff>0</xdr:rowOff>
    </xdr:to>
    <xdr:pic>
      <xdr:nvPicPr>
        <xdr:cNvPr id="2" name="図 20"/>
        <xdr:cNvPicPr preferRelativeResize="1">
          <a:picLocks noChangeAspect="1"/>
        </xdr:cNvPicPr>
      </xdr:nvPicPr>
      <xdr:blipFill>
        <a:blip r:embed="rId2"/>
        <a:stretch>
          <a:fillRect/>
        </a:stretch>
      </xdr:blipFill>
      <xdr:spPr>
        <a:xfrm>
          <a:off x="3790950" y="952500"/>
          <a:ext cx="1085850" cy="219075"/>
        </a:xfrm>
        <a:prstGeom prst="rect">
          <a:avLst/>
        </a:prstGeom>
        <a:noFill/>
        <a:ln w="9525" cmpd="sng">
          <a:noFill/>
        </a:ln>
      </xdr:spPr>
    </xdr:pic>
    <xdr:clientData/>
  </xdr:twoCellAnchor>
  <xdr:twoCellAnchor>
    <xdr:from>
      <xdr:col>1</xdr:col>
      <xdr:colOff>9525</xdr:colOff>
      <xdr:row>4</xdr:row>
      <xdr:rowOff>0</xdr:rowOff>
    </xdr:from>
    <xdr:to>
      <xdr:col>60</xdr:col>
      <xdr:colOff>0</xdr:colOff>
      <xdr:row>104</xdr:row>
      <xdr:rowOff>0</xdr:rowOff>
    </xdr:to>
    <xdr:sp>
      <xdr:nvSpPr>
        <xdr:cNvPr id="3" name="角丸四角形 3"/>
        <xdr:cNvSpPr>
          <a:spLocks/>
        </xdr:cNvSpPr>
      </xdr:nvSpPr>
      <xdr:spPr>
        <a:xfrm>
          <a:off x="695325" y="733425"/>
          <a:ext cx="8934450" cy="13315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27</xdr:row>
      <xdr:rowOff>38100</xdr:rowOff>
    </xdr:from>
    <xdr:to>
      <xdr:col>5</xdr:col>
      <xdr:colOff>104775</xdr:colOff>
      <xdr:row>32</xdr:row>
      <xdr:rowOff>0</xdr:rowOff>
    </xdr:to>
    <xdr:sp>
      <xdr:nvSpPr>
        <xdr:cNvPr id="4" name="左大かっこ 4"/>
        <xdr:cNvSpPr>
          <a:spLocks/>
        </xdr:cNvSpPr>
      </xdr:nvSpPr>
      <xdr:spPr>
        <a:xfrm>
          <a:off x="1257300" y="3981450"/>
          <a:ext cx="47625" cy="361950"/>
        </a:xfrm>
        <a:prstGeom prst="leftBracket">
          <a:avLst>
            <a:gd name="adj" fmla="val -42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27</xdr:row>
      <xdr:rowOff>28575</xdr:rowOff>
    </xdr:from>
    <xdr:to>
      <xdr:col>20</xdr:col>
      <xdr:colOff>85725</xdr:colOff>
      <xdr:row>32</xdr:row>
      <xdr:rowOff>0</xdr:rowOff>
    </xdr:to>
    <xdr:sp>
      <xdr:nvSpPr>
        <xdr:cNvPr id="5" name="右大かっこ 5"/>
        <xdr:cNvSpPr>
          <a:spLocks/>
        </xdr:cNvSpPr>
      </xdr:nvSpPr>
      <xdr:spPr>
        <a:xfrm>
          <a:off x="3390900" y="3971925"/>
          <a:ext cx="47625" cy="371475"/>
        </a:xfrm>
        <a:prstGeom prst="rightBracket">
          <a:avLst>
            <a:gd name="adj" fmla="val -43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28575</xdr:colOff>
      <xdr:row>6</xdr:row>
      <xdr:rowOff>0</xdr:rowOff>
    </xdr:from>
    <xdr:to>
      <xdr:col>20</xdr:col>
      <xdr:colOff>57150</xdr:colOff>
      <xdr:row>9</xdr:row>
      <xdr:rowOff>0</xdr:rowOff>
    </xdr:to>
    <xdr:pic>
      <xdr:nvPicPr>
        <xdr:cNvPr id="6" name="図 25"/>
        <xdr:cNvPicPr preferRelativeResize="1">
          <a:picLocks noChangeAspect="1"/>
        </xdr:cNvPicPr>
      </xdr:nvPicPr>
      <xdr:blipFill>
        <a:blip r:embed="rId3"/>
        <a:stretch>
          <a:fillRect/>
        </a:stretch>
      </xdr:blipFill>
      <xdr:spPr>
        <a:xfrm>
          <a:off x="1019175" y="962025"/>
          <a:ext cx="2390775" cy="209550"/>
        </a:xfrm>
        <a:prstGeom prst="rect">
          <a:avLst/>
        </a:prstGeom>
        <a:noFill/>
        <a:ln w="9525" cmpd="sng">
          <a:noFill/>
        </a:ln>
      </xdr:spPr>
    </xdr:pic>
    <xdr:clientData/>
  </xdr:twoCellAnchor>
  <xdr:twoCellAnchor editAs="oneCell">
    <xdr:from>
      <xdr:col>29</xdr:col>
      <xdr:colOff>66675</xdr:colOff>
      <xdr:row>6</xdr:row>
      <xdr:rowOff>19050</xdr:rowOff>
    </xdr:from>
    <xdr:to>
      <xdr:col>37</xdr:col>
      <xdr:colOff>133350</xdr:colOff>
      <xdr:row>9</xdr:row>
      <xdr:rowOff>28575</xdr:rowOff>
    </xdr:to>
    <xdr:pic>
      <xdr:nvPicPr>
        <xdr:cNvPr id="7" name="図 20"/>
        <xdr:cNvPicPr preferRelativeResize="1">
          <a:picLocks noChangeAspect="1"/>
        </xdr:cNvPicPr>
      </xdr:nvPicPr>
      <xdr:blipFill>
        <a:blip r:embed="rId2"/>
        <a:srcRect l="3327" t="16433" r="-3327" b="-16433"/>
        <a:stretch>
          <a:fillRect/>
        </a:stretch>
      </xdr:blipFill>
      <xdr:spPr>
        <a:xfrm>
          <a:off x="5000625" y="981075"/>
          <a:ext cx="1085850" cy="219075"/>
        </a:xfrm>
        <a:prstGeom prst="rect">
          <a:avLst/>
        </a:prstGeom>
        <a:noFill/>
        <a:ln w="9525" cmpd="sng">
          <a:noFill/>
        </a:ln>
      </xdr:spPr>
    </xdr:pic>
    <xdr:clientData/>
  </xdr:twoCellAnchor>
  <xdr:twoCellAnchor editAs="oneCell">
    <xdr:from>
      <xdr:col>38</xdr:col>
      <xdr:colOff>28575</xdr:colOff>
      <xdr:row>6</xdr:row>
      <xdr:rowOff>9525</xdr:rowOff>
    </xdr:from>
    <xdr:to>
      <xdr:col>45</xdr:col>
      <xdr:colOff>38100</xdr:colOff>
      <xdr:row>9</xdr:row>
      <xdr:rowOff>19050</xdr:rowOff>
    </xdr:to>
    <xdr:pic>
      <xdr:nvPicPr>
        <xdr:cNvPr id="8" name="図 20"/>
        <xdr:cNvPicPr preferRelativeResize="1">
          <a:picLocks noChangeAspect="1"/>
        </xdr:cNvPicPr>
      </xdr:nvPicPr>
      <xdr:blipFill>
        <a:blip r:embed="rId2"/>
        <a:srcRect l="-4992" t="8215" r="4159" b="-8215"/>
        <a:stretch>
          <a:fillRect/>
        </a:stretch>
      </xdr:blipFill>
      <xdr:spPr>
        <a:xfrm>
          <a:off x="6124575" y="971550"/>
          <a:ext cx="1095375" cy="219075"/>
        </a:xfrm>
        <a:prstGeom prst="rect">
          <a:avLst/>
        </a:prstGeom>
        <a:noFill/>
        <a:ln w="9525" cmpd="sng">
          <a:noFill/>
        </a:ln>
      </xdr:spPr>
    </xdr:pic>
    <xdr:clientData/>
  </xdr:twoCellAnchor>
  <xdr:twoCellAnchor editAs="oneCell">
    <xdr:from>
      <xdr:col>46</xdr:col>
      <xdr:colOff>0</xdr:colOff>
      <xdr:row>6</xdr:row>
      <xdr:rowOff>0</xdr:rowOff>
    </xdr:from>
    <xdr:to>
      <xdr:col>54</xdr:col>
      <xdr:colOff>47625</xdr:colOff>
      <xdr:row>9</xdr:row>
      <xdr:rowOff>9525</xdr:rowOff>
    </xdr:to>
    <xdr:pic>
      <xdr:nvPicPr>
        <xdr:cNvPr id="9" name="図 20"/>
        <xdr:cNvPicPr preferRelativeResize="1">
          <a:picLocks noChangeAspect="1"/>
        </xdr:cNvPicPr>
      </xdr:nvPicPr>
      <xdr:blipFill>
        <a:blip r:embed="rId2"/>
        <a:srcRect l="-3327" t="8215" r="2496" b="-8215"/>
        <a:stretch>
          <a:fillRect/>
        </a:stretch>
      </xdr:blipFill>
      <xdr:spPr>
        <a:xfrm>
          <a:off x="7296150" y="962025"/>
          <a:ext cx="1095375" cy="219075"/>
        </a:xfrm>
        <a:prstGeom prst="rect">
          <a:avLst/>
        </a:prstGeom>
        <a:noFill/>
        <a:ln w="9525" cmpd="sng">
          <a:noFill/>
        </a:ln>
      </xdr:spPr>
    </xdr:pic>
    <xdr:clientData/>
  </xdr:twoCellAnchor>
  <xdr:twoCellAnchor editAs="oneCell">
    <xdr:from>
      <xdr:col>59</xdr:col>
      <xdr:colOff>133350</xdr:colOff>
      <xdr:row>19</xdr:row>
      <xdr:rowOff>0</xdr:rowOff>
    </xdr:from>
    <xdr:to>
      <xdr:col>60</xdr:col>
      <xdr:colOff>9525</xdr:colOff>
      <xdr:row>20</xdr:row>
      <xdr:rowOff>9525</xdr:rowOff>
    </xdr:to>
    <xdr:pic>
      <xdr:nvPicPr>
        <xdr:cNvPr id="10" name="図 26"/>
        <xdr:cNvPicPr preferRelativeResize="1">
          <a:picLocks noChangeAspect="1"/>
        </xdr:cNvPicPr>
      </xdr:nvPicPr>
      <xdr:blipFill>
        <a:blip r:embed="rId4"/>
        <a:srcRect l="-1" t="268" r="74113" b="268"/>
        <a:stretch>
          <a:fillRect/>
        </a:stretch>
      </xdr:blipFill>
      <xdr:spPr>
        <a:xfrm>
          <a:off x="9458325" y="2619375"/>
          <a:ext cx="180975" cy="180975"/>
        </a:xfrm>
        <a:prstGeom prst="rect">
          <a:avLst/>
        </a:prstGeom>
        <a:noFill/>
        <a:ln w="9525" cmpd="sng">
          <a:noFill/>
        </a:ln>
      </xdr:spPr>
    </xdr:pic>
    <xdr:clientData/>
  </xdr:twoCellAnchor>
  <xdr:twoCellAnchor editAs="oneCell">
    <xdr:from>
      <xdr:col>28</xdr:col>
      <xdr:colOff>38100</xdr:colOff>
      <xdr:row>18</xdr:row>
      <xdr:rowOff>228600</xdr:rowOff>
    </xdr:from>
    <xdr:to>
      <xdr:col>29</xdr:col>
      <xdr:colOff>28575</xdr:colOff>
      <xdr:row>20</xdr:row>
      <xdr:rowOff>0</xdr:rowOff>
    </xdr:to>
    <xdr:pic>
      <xdr:nvPicPr>
        <xdr:cNvPr id="11" name="図 28"/>
        <xdr:cNvPicPr preferRelativeResize="1">
          <a:picLocks noChangeAspect="1"/>
        </xdr:cNvPicPr>
      </xdr:nvPicPr>
      <xdr:blipFill>
        <a:blip r:embed="rId4"/>
        <a:srcRect l="2377" t="3" r="71734" b="-3"/>
        <a:stretch>
          <a:fillRect/>
        </a:stretch>
      </xdr:blipFill>
      <xdr:spPr>
        <a:xfrm>
          <a:off x="4781550" y="2609850"/>
          <a:ext cx="180975" cy="180975"/>
        </a:xfrm>
        <a:prstGeom prst="rect">
          <a:avLst/>
        </a:prstGeom>
        <a:noFill/>
        <a:ln w="9525" cmpd="sng">
          <a:noFill/>
        </a:ln>
      </xdr:spPr>
    </xdr:pic>
    <xdr:clientData/>
  </xdr:twoCellAnchor>
  <xdr:twoCellAnchor editAs="oneCell">
    <xdr:from>
      <xdr:col>36</xdr:col>
      <xdr:colOff>104775</xdr:colOff>
      <xdr:row>18</xdr:row>
      <xdr:rowOff>228600</xdr:rowOff>
    </xdr:from>
    <xdr:to>
      <xdr:col>38</xdr:col>
      <xdr:colOff>0</xdr:colOff>
      <xdr:row>20</xdr:row>
      <xdr:rowOff>0</xdr:rowOff>
    </xdr:to>
    <xdr:pic>
      <xdr:nvPicPr>
        <xdr:cNvPr id="12" name="図 29"/>
        <xdr:cNvPicPr preferRelativeResize="1">
          <a:picLocks noChangeAspect="1"/>
        </xdr:cNvPicPr>
      </xdr:nvPicPr>
      <xdr:blipFill>
        <a:blip r:embed="rId4"/>
        <a:srcRect l="-1" t="3" r="74113" b="-3"/>
        <a:stretch>
          <a:fillRect/>
        </a:stretch>
      </xdr:blipFill>
      <xdr:spPr>
        <a:xfrm>
          <a:off x="5915025" y="2609850"/>
          <a:ext cx="180975" cy="180975"/>
        </a:xfrm>
        <a:prstGeom prst="rect">
          <a:avLst/>
        </a:prstGeom>
        <a:noFill/>
        <a:ln w="9525" cmpd="sng">
          <a:noFill/>
        </a:ln>
      </xdr:spPr>
    </xdr:pic>
    <xdr:clientData/>
  </xdr:twoCellAnchor>
  <xdr:twoCellAnchor editAs="oneCell">
    <xdr:from>
      <xdr:col>44</xdr:col>
      <xdr:colOff>76200</xdr:colOff>
      <xdr:row>19</xdr:row>
      <xdr:rowOff>0</xdr:rowOff>
    </xdr:from>
    <xdr:to>
      <xdr:col>46</xdr:col>
      <xdr:colOff>0</xdr:colOff>
      <xdr:row>20</xdr:row>
      <xdr:rowOff>9525</xdr:rowOff>
    </xdr:to>
    <xdr:pic>
      <xdr:nvPicPr>
        <xdr:cNvPr id="13" name="図 30"/>
        <xdr:cNvPicPr preferRelativeResize="1">
          <a:picLocks noChangeAspect="1"/>
        </xdr:cNvPicPr>
      </xdr:nvPicPr>
      <xdr:blipFill>
        <a:blip r:embed="rId4"/>
        <a:srcRect l="-1" t="3" r="74113" b="-3"/>
        <a:stretch>
          <a:fillRect/>
        </a:stretch>
      </xdr:blipFill>
      <xdr:spPr>
        <a:xfrm>
          <a:off x="7115175" y="2619375"/>
          <a:ext cx="180975" cy="180975"/>
        </a:xfrm>
        <a:prstGeom prst="rect">
          <a:avLst/>
        </a:prstGeom>
        <a:noFill/>
        <a:ln w="9525" cmpd="sng">
          <a:noFill/>
        </a:ln>
      </xdr:spPr>
    </xdr:pic>
    <xdr:clientData/>
  </xdr:twoCellAnchor>
  <xdr:twoCellAnchor editAs="oneCell">
    <xdr:from>
      <xdr:col>53</xdr:col>
      <xdr:colOff>28575</xdr:colOff>
      <xdr:row>19</xdr:row>
      <xdr:rowOff>0</xdr:rowOff>
    </xdr:from>
    <xdr:to>
      <xdr:col>55</xdr:col>
      <xdr:colOff>0</xdr:colOff>
      <xdr:row>20</xdr:row>
      <xdr:rowOff>9525</xdr:rowOff>
    </xdr:to>
    <xdr:pic>
      <xdr:nvPicPr>
        <xdr:cNvPr id="14" name="図 31"/>
        <xdr:cNvPicPr preferRelativeResize="1">
          <a:picLocks noChangeAspect="1"/>
        </xdr:cNvPicPr>
      </xdr:nvPicPr>
      <xdr:blipFill>
        <a:blip r:embed="rId4"/>
        <a:srcRect l="-1" t="3" r="74113" b="-3"/>
        <a:stretch>
          <a:fillRect/>
        </a:stretch>
      </xdr:blipFill>
      <xdr:spPr>
        <a:xfrm>
          <a:off x="8296275" y="2619375"/>
          <a:ext cx="180975" cy="180975"/>
        </a:xfrm>
        <a:prstGeom prst="rect">
          <a:avLst/>
        </a:prstGeom>
        <a:noFill/>
        <a:ln w="9525" cmpd="sng">
          <a:noFill/>
        </a:ln>
      </xdr:spPr>
    </xdr:pic>
    <xdr:clientData/>
  </xdr:twoCellAnchor>
  <xdr:twoCellAnchor editAs="oneCell">
    <xdr:from>
      <xdr:col>55</xdr:col>
      <xdr:colOff>0</xdr:colOff>
      <xdr:row>6</xdr:row>
      <xdr:rowOff>0</xdr:rowOff>
    </xdr:from>
    <xdr:to>
      <xdr:col>59</xdr:col>
      <xdr:colOff>247650</xdr:colOff>
      <xdr:row>9</xdr:row>
      <xdr:rowOff>9525</xdr:rowOff>
    </xdr:to>
    <xdr:pic>
      <xdr:nvPicPr>
        <xdr:cNvPr id="15" name="図 33"/>
        <xdr:cNvPicPr preferRelativeResize="1">
          <a:picLocks noChangeAspect="1"/>
        </xdr:cNvPicPr>
      </xdr:nvPicPr>
      <xdr:blipFill>
        <a:blip r:embed="rId2"/>
        <a:srcRect l="-3327" t="8215" r="2496" b="-8215"/>
        <a:stretch>
          <a:fillRect/>
        </a:stretch>
      </xdr:blipFill>
      <xdr:spPr>
        <a:xfrm>
          <a:off x="8477250" y="962025"/>
          <a:ext cx="1095375" cy="219075"/>
        </a:xfrm>
        <a:prstGeom prst="rect">
          <a:avLst/>
        </a:prstGeom>
        <a:noFill/>
        <a:ln w="9525" cmpd="sng">
          <a:noFill/>
        </a:ln>
      </xdr:spPr>
    </xdr:pic>
    <xdr:clientData/>
  </xdr:twoCellAnchor>
  <xdr:twoCellAnchor>
    <xdr:from>
      <xdr:col>5</xdr:col>
      <xdr:colOff>57150</xdr:colOff>
      <xdr:row>69</xdr:row>
      <xdr:rowOff>38100</xdr:rowOff>
    </xdr:from>
    <xdr:to>
      <xdr:col>5</xdr:col>
      <xdr:colOff>104775</xdr:colOff>
      <xdr:row>73</xdr:row>
      <xdr:rowOff>0</xdr:rowOff>
    </xdr:to>
    <xdr:sp>
      <xdr:nvSpPr>
        <xdr:cNvPr id="16" name="左大かっこ 16"/>
        <xdr:cNvSpPr>
          <a:spLocks/>
        </xdr:cNvSpPr>
      </xdr:nvSpPr>
      <xdr:spPr>
        <a:xfrm>
          <a:off x="1257300" y="7486650"/>
          <a:ext cx="47625" cy="314325"/>
        </a:xfrm>
        <a:prstGeom prst="leftBracket">
          <a:avLst>
            <a:gd name="adj" fmla="val -41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69</xdr:row>
      <xdr:rowOff>19050</xdr:rowOff>
    </xdr:from>
    <xdr:to>
      <xdr:col>20</xdr:col>
      <xdr:colOff>76200</xdr:colOff>
      <xdr:row>72</xdr:row>
      <xdr:rowOff>47625</xdr:rowOff>
    </xdr:to>
    <xdr:sp>
      <xdr:nvSpPr>
        <xdr:cNvPr id="17" name="右大かっこ 17"/>
        <xdr:cNvSpPr>
          <a:spLocks/>
        </xdr:cNvSpPr>
      </xdr:nvSpPr>
      <xdr:spPr>
        <a:xfrm>
          <a:off x="3381375" y="7467600"/>
          <a:ext cx="47625" cy="304800"/>
        </a:xfrm>
        <a:prstGeom prst="rightBracket">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6</xdr:row>
      <xdr:rowOff>0</xdr:rowOff>
    </xdr:from>
    <xdr:ext cx="8543925" cy="200025"/>
    <xdr:sp fLocksText="0">
      <xdr:nvSpPr>
        <xdr:cNvPr id="18" name="テキスト ボックス 18"/>
        <xdr:cNvSpPr txBox="1">
          <a:spLocks noChangeArrowheads="1"/>
        </xdr:cNvSpPr>
      </xdr:nvSpPr>
      <xdr:spPr>
        <a:xfrm>
          <a:off x="1028700" y="962025"/>
          <a:ext cx="85439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247650</xdr:colOff>
      <xdr:row>65</xdr:row>
      <xdr:rowOff>57150</xdr:rowOff>
    </xdr:from>
    <xdr:to>
      <xdr:col>5</xdr:col>
      <xdr:colOff>38100</xdr:colOff>
      <xdr:row>82</xdr:row>
      <xdr:rowOff>76200</xdr:rowOff>
    </xdr:to>
    <xdr:pic>
      <xdr:nvPicPr>
        <xdr:cNvPr id="19" name="図 22"/>
        <xdr:cNvPicPr preferRelativeResize="1">
          <a:picLocks noChangeAspect="1"/>
        </xdr:cNvPicPr>
      </xdr:nvPicPr>
      <xdr:blipFill>
        <a:blip r:embed="rId5"/>
        <a:stretch>
          <a:fillRect/>
        </a:stretch>
      </xdr:blipFill>
      <xdr:spPr>
        <a:xfrm>
          <a:off x="933450" y="7229475"/>
          <a:ext cx="304800" cy="1704975"/>
        </a:xfrm>
        <a:prstGeom prst="rect">
          <a:avLst/>
        </a:prstGeom>
        <a:noFill/>
        <a:ln w="9525" cmpd="sng">
          <a:noFill/>
        </a:ln>
      </xdr:spPr>
    </xdr:pic>
    <xdr:clientData/>
  </xdr:twoCellAnchor>
  <xdr:twoCellAnchor editAs="oneCell">
    <xdr:from>
      <xdr:col>33</xdr:col>
      <xdr:colOff>0</xdr:colOff>
      <xdr:row>26</xdr:row>
      <xdr:rowOff>0</xdr:rowOff>
    </xdr:from>
    <xdr:to>
      <xdr:col>35</xdr:col>
      <xdr:colOff>28575</xdr:colOff>
      <xdr:row>44</xdr:row>
      <xdr:rowOff>19050</xdr:rowOff>
    </xdr:to>
    <xdr:pic>
      <xdr:nvPicPr>
        <xdr:cNvPr id="20" name="図 24"/>
        <xdr:cNvPicPr preferRelativeResize="1">
          <a:picLocks noChangeAspect="1"/>
        </xdr:cNvPicPr>
      </xdr:nvPicPr>
      <xdr:blipFill>
        <a:blip r:embed="rId5"/>
        <a:stretch>
          <a:fillRect/>
        </a:stretch>
      </xdr:blipFill>
      <xdr:spPr>
        <a:xfrm>
          <a:off x="5467350" y="3771900"/>
          <a:ext cx="304800" cy="1704975"/>
        </a:xfrm>
        <a:prstGeom prst="rect">
          <a:avLst/>
        </a:prstGeom>
        <a:noFill/>
        <a:ln w="9525" cmpd="sng">
          <a:noFill/>
        </a:ln>
      </xdr:spPr>
    </xdr:pic>
    <xdr:clientData/>
  </xdr:twoCellAnchor>
  <xdr:twoCellAnchor>
    <xdr:from>
      <xdr:col>62</xdr:col>
      <xdr:colOff>238125</xdr:colOff>
      <xdr:row>16</xdr:row>
      <xdr:rowOff>28575</xdr:rowOff>
    </xdr:from>
    <xdr:to>
      <xdr:col>63</xdr:col>
      <xdr:colOff>781050</xdr:colOff>
      <xdr:row>16</xdr:row>
      <xdr:rowOff>28575</xdr:rowOff>
    </xdr:to>
    <xdr:sp>
      <xdr:nvSpPr>
        <xdr:cNvPr id="21" name="直線コネクタ 21"/>
        <xdr:cNvSpPr>
          <a:spLocks/>
        </xdr:cNvSpPr>
      </xdr:nvSpPr>
      <xdr:spPr>
        <a:xfrm flipV="1">
          <a:off x="10172700" y="2047875"/>
          <a:ext cx="8001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18</xdr:row>
      <xdr:rowOff>0</xdr:rowOff>
    </xdr:from>
    <xdr:to>
      <xdr:col>63</xdr:col>
      <xdr:colOff>781050</xdr:colOff>
      <xdr:row>18</xdr:row>
      <xdr:rowOff>9525</xdr:rowOff>
    </xdr:to>
    <xdr:sp>
      <xdr:nvSpPr>
        <xdr:cNvPr id="22" name="直線コネクタ 22"/>
        <xdr:cNvSpPr>
          <a:spLocks/>
        </xdr:cNvSpPr>
      </xdr:nvSpPr>
      <xdr:spPr>
        <a:xfrm flipV="1">
          <a:off x="10191750" y="2381250"/>
          <a:ext cx="781050" cy="95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771525</xdr:colOff>
      <xdr:row>16</xdr:row>
      <xdr:rowOff>28575</xdr:rowOff>
    </xdr:from>
    <xdr:to>
      <xdr:col>63</xdr:col>
      <xdr:colOff>781050</xdr:colOff>
      <xdr:row>35</xdr:row>
      <xdr:rowOff>57150</xdr:rowOff>
    </xdr:to>
    <xdr:sp>
      <xdr:nvSpPr>
        <xdr:cNvPr id="23" name="直線コネクタ 23"/>
        <xdr:cNvSpPr>
          <a:spLocks/>
        </xdr:cNvSpPr>
      </xdr:nvSpPr>
      <xdr:spPr>
        <a:xfrm>
          <a:off x="10963275" y="2047875"/>
          <a:ext cx="9525" cy="27146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771525</xdr:colOff>
      <xdr:row>35</xdr:row>
      <xdr:rowOff>28575</xdr:rowOff>
    </xdr:from>
    <xdr:to>
      <xdr:col>64</xdr:col>
      <xdr:colOff>133350</xdr:colOff>
      <xdr:row>35</xdr:row>
      <xdr:rowOff>28575</xdr:rowOff>
    </xdr:to>
    <xdr:sp>
      <xdr:nvSpPr>
        <xdr:cNvPr id="24" name="直線矢印コネクタ 24"/>
        <xdr:cNvSpPr>
          <a:spLocks/>
        </xdr:cNvSpPr>
      </xdr:nvSpPr>
      <xdr:spPr>
        <a:xfrm>
          <a:off x="10963275" y="4733925"/>
          <a:ext cx="7334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123825</xdr:colOff>
      <xdr:row>11</xdr:row>
      <xdr:rowOff>19050</xdr:rowOff>
    </xdr:from>
    <xdr:to>
      <xdr:col>69</xdr:col>
      <xdr:colOff>190500</xdr:colOff>
      <xdr:row>25</xdr:row>
      <xdr:rowOff>228600</xdr:rowOff>
    </xdr:to>
    <xdr:sp>
      <xdr:nvSpPr>
        <xdr:cNvPr id="25" name="正方形/長方形 25"/>
        <xdr:cNvSpPr>
          <a:spLocks/>
        </xdr:cNvSpPr>
      </xdr:nvSpPr>
      <xdr:spPr>
        <a:xfrm>
          <a:off x="11687175" y="1419225"/>
          <a:ext cx="2790825" cy="2305050"/>
        </a:xfrm>
        <a:prstGeom prst="rect">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65</xdr:col>
      <xdr:colOff>66675</xdr:colOff>
      <xdr:row>14</xdr:row>
      <xdr:rowOff>28575</xdr:rowOff>
    </xdr:from>
    <xdr:ext cx="2381250" cy="276225"/>
    <xdr:sp>
      <xdr:nvSpPr>
        <xdr:cNvPr id="26" name="テキスト ボックス 26"/>
        <xdr:cNvSpPr txBox="1">
          <a:spLocks noChangeArrowheads="1"/>
        </xdr:cNvSpPr>
      </xdr:nvSpPr>
      <xdr:spPr>
        <a:xfrm>
          <a:off x="11868150" y="1685925"/>
          <a:ext cx="23812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（ここの欄に自分の金額を記入する）</a:t>
          </a:r>
        </a:p>
      </xdr:txBody>
    </xdr:sp>
    <xdr:clientData/>
  </xdr:oneCellAnchor>
  <xdr:twoCellAnchor>
    <xdr:from>
      <xdr:col>62</xdr:col>
      <xdr:colOff>247650</xdr:colOff>
      <xdr:row>89</xdr:row>
      <xdr:rowOff>47625</xdr:rowOff>
    </xdr:from>
    <xdr:to>
      <xdr:col>63</xdr:col>
      <xdr:colOff>1133475</xdr:colOff>
      <xdr:row>89</xdr:row>
      <xdr:rowOff>47625</xdr:rowOff>
    </xdr:to>
    <xdr:sp>
      <xdr:nvSpPr>
        <xdr:cNvPr id="27" name="直線矢印コネクタ 27"/>
        <xdr:cNvSpPr>
          <a:spLocks/>
        </xdr:cNvSpPr>
      </xdr:nvSpPr>
      <xdr:spPr>
        <a:xfrm>
          <a:off x="10182225" y="10144125"/>
          <a:ext cx="11430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25</xdr:row>
      <xdr:rowOff>9525</xdr:rowOff>
    </xdr:from>
    <xdr:to>
      <xdr:col>66</xdr:col>
      <xdr:colOff>0</xdr:colOff>
      <xdr:row>25</xdr:row>
      <xdr:rowOff>152400</xdr:rowOff>
    </xdr:to>
    <xdr:sp>
      <xdr:nvSpPr>
        <xdr:cNvPr id="28" name="直線コネクタ 28"/>
        <xdr:cNvSpPr>
          <a:spLocks/>
        </xdr:cNvSpPr>
      </xdr:nvSpPr>
      <xdr:spPr>
        <a:xfrm>
          <a:off x="12420600" y="3505200"/>
          <a:ext cx="0" cy="142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609600</xdr:colOff>
      <xdr:row>25</xdr:row>
      <xdr:rowOff>161925</xdr:rowOff>
    </xdr:from>
    <xdr:to>
      <xdr:col>69</xdr:col>
      <xdr:colOff>600075</xdr:colOff>
      <xdr:row>29</xdr:row>
      <xdr:rowOff>85725</xdr:rowOff>
    </xdr:to>
    <xdr:sp>
      <xdr:nvSpPr>
        <xdr:cNvPr id="29" name="直線矢印コネクタ 29"/>
        <xdr:cNvSpPr>
          <a:spLocks/>
        </xdr:cNvSpPr>
      </xdr:nvSpPr>
      <xdr:spPr>
        <a:xfrm>
          <a:off x="12411075" y="3657600"/>
          <a:ext cx="2476500" cy="476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4</xdr:row>
      <xdr:rowOff>9525</xdr:rowOff>
    </xdr:from>
    <xdr:to>
      <xdr:col>21</xdr:col>
      <xdr:colOff>9525</xdr:colOff>
      <xdr:row>5</xdr:row>
      <xdr:rowOff>104775</xdr:rowOff>
    </xdr:to>
    <xdr:pic>
      <xdr:nvPicPr>
        <xdr:cNvPr id="1" name="図 21"/>
        <xdr:cNvPicPr preferRelativeResize="1">
          <a:picLocks noChangeAspect="1"/>
        </xdr:cNvPicPr>
      </xdr:nvPicPr>
      <xdr:blipFill>
        <a:blip r:embed="rId1"/>
        <a:stretch>
          <a:fillRect/>
        </a:stretch>
      </xdr:blipFill>
      <xdr:spPr>
        <a:xfrm>
          <a:off x="1000125" y="742950"/>
          <a:ext cx="2466975" cy="209550"/>
        </a:xfrm>
        <a:prstGeom prst="rect">
          <a:avLst/>
        </a:prstGeom>
        <a:noFill/>
        <a:ln w="9525" cmpd="sng">
          <a:noFill/>
        </a:ln>
      </xdr:spPr>
    </xdr:pic>
    <xdr:clientData/>
  </xdr:twoCellAnchor>
  <xdr:twoCellAnchor editAs="oneCell">
    <xdr:from>
      <xdr:col>23</xdr:col>
      <xdr:colOff>28575</xdr:colOff>
      <xdr:row>5</xdr:row>
      <xdr:rowOff>104775</xdr:rowOff>
    </xdr:from>
    <xdr:to>
      <xdr:col>28</xdr:col>
      <xdr:colOff>133350</xdr:colOff>
      <xdr:row>9</xdr:row>
      <xdr:rowOff>0</xdr:rowOff>
    </xdr:to>
    <xdr:pic>
      <xdr:nvPicPr>
        <xdr:cNvPr id="2" name="図 20"/>
        <xdr:cNvPicPr preferRelativeResize="1">
          <a:picLocks noChangeAspect="1"/>
        </xdr:cNvPicPr>
      </xdr:nvPicPr>
      <xdr:blipFill>
        <a:blip r:embed="rId2"/>
        <a:stretch>
          <a:fillRect/>
        </a:stretch>
      </xdr:blipFill>
      <xdr:spPr>
        <a:xfrm>
          <a:off x="3790950" y="952500"/>
          <a:ext cx="1085850" cy="219075"/>
        </a:xfrm>
        <a:prstGeom prst="rect">
          <a:avLst/>
        </a:prstGeom>
        <a:noFill/>
        <a:ln w="9525" cmpd="sng">
          <a:noFill/>
        </a:ln>
      </xdr:spPr>
    </xdr:pic>
    <xdr:clientData/>
  </xdr:twoCellAnchor>
  <xdr:twoCellAnchor>
    <xdr:from>
      <xdr:col>1</xdr:col>
      <xdr:colOff>9525</xdr:colOff>
      <xdr:row>4</xdr:row>
      <xdr:rowOff>0</xdr:rowOff>
    </xdr:from>
    <xdr:to>
      <xdr:col>60</xdr:col>
      <xdr:colOff>0</xdr:colOff>
      <xdr:row>104</xdr:row>
      <xdr:rowOff>0</xdr:rowOff>
    </xdr:to>
    <xdr:sp>
      <xdr:nvSpPr>
        <xdr:cNvPr id="3" name="角丸四角形 3"/>
        <xdr:cNvSpPr>
          <a:spLocks/>
        </xdr:cNvSpPr>
      </xdr:nvSpPr>
      <xdr:spPr>
        <a:xfrm>
          <a:off x="695325" y="733425"/>
          <a:ext cx="8934450" cy="13315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27</xdr:row>
      <xdr:rowOff>38100</xdr:rowOff>
    </xdr:from>
    <xdr:to>
      <xdr:col>5</xdr:col>
      <xdr:colOff>104775</xdr:colOff>
      <xdr:row>32</xdr:row>
      <xdr:rowOff>0</xdr:rowOff>
    </xdr:to>
    <xdr:sp>
      <xdr:nvSpPr>
        <xdr:cNvPr id="4" name="左大かっこ 4"/>
        <xdr:cNvSpPr>
          <a:spLocks/>
        </xdr:cNvSpPr>
      </xdr:nvSpPr>
      <xdr:spPr>
        <a:xfrm>
          <a:off x="1257300" y="3981450"/>
          <a:ext cx="47625" cy="361950"/>
        </a:xfrm>
        <a:prstGeom prst="leftBracket">
          <a:avLst>
            <a:gd name="adj" fmla="val -42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27</xdr:row>
      <xdr:rowOff>28575</xdr:rowOff>
    </xdr:from>
    <xdr:to>
      <xdr:col>20</xdr:col>
      <xdr:colOff>85725</xdr:colOff>
      <xdr:row>32</xdr:row>
      <xdr:rowOff>0</xdr:rowOff>
    </xdr:to>
    <xdr:sp>
      <xdr:nvSpPr>
        <xdr:cNvPr id="5" name="右大かっこ 5"/>
        <xdr:cNvSpPr>
          <a:spLocks/>
        </xdr:cNvSpPr>
      </xdr:nvSpPr>
      <xdr:spPr>
        <a:xfrm>
          <a:off x="3390900" y="3971925"/>
          <a:ext cx="47625" cy="371475"/>
        </a:xfrm>
        <a:prstGeom prst="rightBracket">
          <a:avLst>
            <a:gd name="adj" fmla="val -43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28575</xdr:colOff>
      <xdr:row>6</xdr:row>
      <xdr:rowOff>0</xdr:rowOff>
    </xdr:from>
    <xdr:to>
      <xdr:col>20</xdr:col>
      <xdr:colOff>57150</xdr:colOff>
      <xdr:row>9</xdr:row>
      <xdr:rowOff>0</xdr:rowOff>
    </xdr:to>
    <xdr:pic>
      <xdr:nvPicPr>
        <xdr:cNvPr id="6" name="図 25"/>
        <xdr:cNvPicPr preferRelativeResize="1">
          <a:picLocks noChangeAspect="1"/>
        </xdr:cNvPicPr>
      </xdr:nvPicPr>
      <xdr:blipFill>
        <a:blip r:embed="rId3"/>
        <a:stretch>
          <a:fillRect/>
        </a:stretch>
      </xdr:blipFill>
      <xdr:spPr>
        <a:xfrm>
          <a:off x="1019175" y="962025"/>
          <a:ext cx="2390775" cy="209550"/>
        </a:xfrm>
        <a:prstGeom prst="rect">
          <a:avLst/>
        </a:prstGeom>
        <a:noFill/>
        <a:ln w="9525" cmpd="sng">
          <a:noFill/>
        </a:ln>
      </xdr:spPr>
    </xdr:pic>
    <xdr:clientData/>
  </xdr:twoCellAnchor>
  <xdr:twoCellAnchor editAs="oneCell">
    <xdr:from>
      <xdr:col>29</xdr:col>
      <xdr:colOff>66675</xdr:colOff>
      <xdr:row>6</xdr:row>
      <xdr:rowOff>19050</xdr:rowOff>
    </xdr:from>
    <xdr:to>
      <xdr:col>37</xdr:col>
      <xdr:colOff>133350</xdr:colOff>
      <xdr:row>9</xdr:row>
      <xdr:rowOff>28575</xdr:rowOff>
    </xdr:to>
    <xdr:pic>
      <xdr:nvPicPr>
        <xdr:cNvPr id="7" name="図 20"/>
        <xdr:cNvPicPr preferRelativeResize="1">
          <a:picLocks noChangeAspect="1"/>
        </xdr:cNvPicPr>
      </xdr:nvPicPr>
      <xdr:blipFill>
        <a:blip r:embed="rId2"/>
        <a:srcRect l="3327" t="16433" r="-3327" b="-16433"/>
        <a:stretch>
          <a:fillRect/>
        </a:stretch>
      </xdr:blipFill>
      <xdr:spPr>
        <a:xfrm>
          <a:off x="5000625" y="981075"/>
          <a:ext cx="1085850" cy="219075"/>
        </a:xfrm>
        <a:prstGeom prst="rect">
          <a:avLst/>
        </a:prstGeom>
        <a:noFill/>
        <a:ln w="9525" cmpd="sng">
          <a:noFill/>
        </a:ln>
      </xdr:spPr>
    </xdr:pic>
    <xdr:clientData/>
  </xdr:twoCellAnchor>
  <xdr:twoCellAnchor editAs="oneCell">
    <xdr:from>
      <xdr:col>38</xdr:col>
      <xdr:colOff>28575</xdr:colOff>
      <xdr:row>6</xdr:row>
      <xdr:rowOff>9525</xdr:rowOff>
    </xdr:from>
    <xdr:to>
      <xdr:col>45</xdr:col>
      <xdr:colOff>38100</xdr:colOff>
      <xdr:row>9</xdr:row>
      <xdr:rowOff>19050</xdr:rowOff>
    </xdr:to>
    <xdr:pic>
      <xdr:nvPicPr>
        <xdr:cNvPr id="8" name="図 20"/>
        <xdr:cNvPicPr preferRelativeResize="1">
          <a:picLocks noChangeAspect="1"/>
        </xdr:cNvPicPr>
      </xdr:nvPicPr>
      <xdr:blipFill>
        <a:blip r:embed="rId2"/>
        <a:srcRect l="-4992" t="8215" r="4159" b="-8215"/>
        <a:stretch>
          <a:fillRect/>
        </a:stretch>
      </xdr:blipFill>
      <xdr:spPr>
        <a:xfrm>
          <a:off x="6124575" y="971550"/>
          <a:ext cx="1095375" cy="219075"/>
        </a:xfrm>
        <a:prstGeom prst="rect">
          <a:avLst/>
        </a:prstGeom>
        <a:noFill/>
        <a:ln w="9525" cmpd="sng">
          <a:noFill/>
        </a:ln>
      </xdr:spPr>
    </xdr:pic>
    <xdr:clientData/>
  </xdr:twoCellAnchor>
  <xdr:twoCellAnchor editAs="oneCell">
    <xdr:from>
      <xdr:col>46</xdr:col>
      <xdr:colOff>0</xdr:colOff>
      <xdr:row>6</xdr:row>
      <xdr:rowOff>0</xdr:rowOff>
    </xdr:from>
    <xdr:to>
      <xdr:col>54</xdr:col>
      <xdr:colOff>47625</xdr:colOff>
      <xdr:row>9</xdr:row>
      <xdr:rowOff>9525</xdr:rowOff>
    </xdr:to>
    <xdr:pic>
      <xdr:nvPicPr>
        <xdr:cNvPr id="9" name="図 20"/>
        <xdr:cNvPicPr preferRelativeResize="1">
          <a:picLocks noChangeAspect="1"/>
        </xdr:cNvPicPr>
      </xdr:nvPicPr>
      <xdr:blipFill>
        <a:blip r:embed="rId2"/>
        <a:srcRect l="-3327" t="8215" r="2496" b="-8215"/>
        <a:stretch>
          <a:fillRect/>
        </a:stretch>
      </xdr:blipFill>
      <xdr:spPr>
        <a:xfrm>
          <a:off x="7296150" y="962025"/>
          <a:ext cx="1095375" cy="219075"/>
        </a:xfrm>
        <a:prstGeom prst="rect">
          <a:avLst/>
        </a:prstGeom>
        <a:noFill/>
        <a:ln w="9525" cmpd="sng">
          <a:noFill/>
        </a:ln>
      </xdr:spPr>
    </xdr:pic>
    <xdr:clientData/>
  </xdr:twoCellAnchor>
  <xdr:twoCellAnchor editAs="oneCell">
    <xdr:from>
      <xdr:col>59</xdr:col>
      <xdr:colOff>133350</xdr:colOff>
      <xdr:row>19</xdr:row>
      <xdr:rowOff>0</xdr:rowOff>
    </xdr:from>
    <xdr:to>
      <xdr:col>60</xdr:col>
      <xdr:colOff>9525</xdr:colOff>
      <xdr:row>20</xdr:row>
      <xdr:rowOff>9525</xdr:rowOff>
    </xdr:to>
    <xdr:pic>
      <xdr:nvPicPr>
        <xdr:cNvPr id="10" name="図 26"/>
        <xdr:cNvPicPr preferRelativeResize="1">
          <a:picLocks noChangeAspect="1"/>
        </xdr:cNvPicPr>
      </xdr:nvPicPr>
      <xdr:blipFill>
        <a:blip r:embed="rId4"/>
        <a:srcRect l="-1" t="268" r="74113" b="268"/>
        <a:stretch>
          <a:fillRect/>
        </a:stretch>
      </xdr:blipFill>
      <xdr:spPr>
        <a:xfrm>
          <a:off x="9458325" y="2619375"/>
          <a:ext cx="180975" cy="180975"/>
        </a:xfrm>
        <a:prstGeom prst="rect">
          <a:avLst/>
        </a:prstGeom>
        <a:noFill/>
        <a:ln w="9525" cmpd="sng">
          <a:noFill/>
        </a:ln>
      </xdr:spPr>
    </xdr:pic>
    <xdr:clientData/>
  </xdr:twoCellAnchor>
  <xdr:twoCellAnchor editAs="oneCell">
    <xdr:from>
      <xdr:col>28</xdr:col>
      <xdr:colOff>38100</xdr:colOff>
      <xdr:row>18</xdr:row>
      <xdr:rowOff>228600</xdr:rowOff>
    </xdr:from>
    <xdr:to>
      <xdr:col>29</xdr:col>
      <xdr:colOff>28575</xdr:colOff>
      <xdr:row>20</xdr:row>
      <xdr:rowOff>0</xdr:rowOff>
    </xdr:to>
    <xdr:pic>
      <xdr:nvPicPr>
        <xdr:cNvPr id="11" name="図 28"/>
        <xdr:cNvPicPr preferRelativeResize="1">
          <a:picLocks noChangeAspect="1"/>
        </xdr:cNvPicPr>
      </xdr:nvPicPr>
      <xdr:blipFill>
        <a:blip r:embed="rId4"/>
        <a:srcRect l="2377" t="3" r="71734" b="-3"/>
        <a:stretch>
          <a:fillRect/>
        </a:stretch>
      </xdr:blipFill>
      <xdr:spPr>
        <a:xfrm>
          <a:off x="4781550" y="2609850"/>
          <a:ext cx="180975" cy="180975"/>
        </a:xfrm>
        <a:prstGeom prst="rect">
          <a:avLst/>
        </a:prstGeom>
        <a:noFill/>
        <a:ln w="9525" cmpd="sng">
          <a:noFill/>
        </a:ln>
      </xdr:spPr>
    </xdr:pic>
    <xdr:clientData/>
  </xdr:twoCellAnchor>
  <xdr:twoCellAnchor editAs="oneCell">
    <xdr:from>
      <xdr:col>36</xdr:col>
      <xdr:colOff>104775</xdr:colOff>
      <xdr:row>18</xdr:row>
      <xdr:rowOff>228600</xdr:rowOff>
    </xdr:from>
    <xdr:to>
      <xdr:col>38</xdr:col>
      <xdr:colOff>0</xdr:colOff>
      <xdr:row>20</xdr:row>
      <xdr:rowOff>0</xdr:rowOff>
    </xdr:to>
    <xdr:pic>
      <xdr:nvPicPr>
        <xdr:cNvPr id="12" name="図 29"/>
        <xdr:cNvPicPr preferRelativeResize="1">
          <a:picLocks noChangeAspect="1"/>
        </xdr:cNvPicPr>
      </xdr:nvPicPr>
      <xdr:blipFill>
        <a:blip r:embed="rId4"/>
        <a:srcRect l="-1" t="3" r="74113" b="-3"/>
        <a:stretch>
          <a:fillRect/>
        </a:stretch>
      </xdr:blipFill>
      <xdr:spPr>
        <a:xfrm>
          <a:off x="5915025" y="2609850"/>
          <a:ext cx="180975" cy="180975"/>
        </a:xfrm>
        <a:prstGeom prst="rect">
          <a:avLst/>
        </a:prstGeom>
        <a:noFill/>
        <a:ln w="9525" cmpd="sng">
          <a:noFill/>
        </a:ln>
      </xdr:spPr>
    </xdr:pic>
    <xdr:clientData/>
  </xdr:twoCellAnchor>
  <xdr:twoCellAnchor editAs="oneCell">
    <xdr:from>
      <xdr:col>44</xdr:col>
      <xdr:colOff>76200</xdr:colOff>
      <xdr:row>19</xdr:row>
      <xdr:rowOff>0</xdr:rowOff>
    </xdr:from>
    <xdr:to>
      <xdr:col>46</xdr:col>
      <xdr:colOff>0</xdr:colOff>
      <xdr:row>20</xdr:row>
      <xdr:rowOff>9525</xdr:rowOff>
    </xdr:to>
    <xdr:pic>
      <xdr:nvPicPr>
        <xdr:cNvPr id="13" name="図 30"/>
        <xdr:cNvPicPr preferRelativeResize="1">
          <a:picLocks noChangeAspect="1"/>
        </xdr:cNvPicPr>
      </xdr:nvPicPr>
      <xdr:blipFill>
        <a:blip r:embed="rId4"/>
        <a:srcRect l="-1" t="3" r="74113" b="-3"/>
        <a:stretch>
          <a:fillRect/>
        </a:stretch>
      </xdr:blipFill>
      <xdr:spPr>
        <a:xfrm>
          <a:off x="7115175" y="2619375"/>
          <a:ext cx="180975" cy="180975"/>
        </a:xfrm>
        <a:prstGeom prst="rect">
          <a:avLst/>
        </a:prstGeom>
        <a:noFill/>
        <a:ln w="9525" cmpd="sng">
          <a:noFill/>
        </a:ln>
      </xdr:spPr>
    </xdr:pic>
    <xdr:clientData/>
  </xdr:twoCellAnchor>
  <xdr:twoCellAnchor editAs="oneCell">
    <xdr:from>
      <xdr:col>53</xdr:col>
      <xdr:colOff>28575</xdr:colOff>
      <xdr:row>19</xdr:row>
      <xdr:rowOff>0</xdr:rowOff>
    </xdr:from>
    <xdr:to>
      <xdr:col>55</xdr:col>
      <xdr:colOff>0</xdr:colOff>
      <xdr:row>20</xdr:row>
      <xdr:rowOff>9525</xdr:rowOff>
    </xdr:to>
    <xdr:pic>
      <xdr:nvPicPr>
        <xdr:cNvPr id="14" name="図 31"/>
        <xdr:cNvPicPr preferRelativeResize="1">
          <a:picLocks noChangeAspect="1"/>
        </xdr:cNvPicPr>
      </xdr:nvPicPr>
      <xdr:blipFill>
        <a:blip r:embed="rId4"/>
        <a:srcRect l="-1" t="3" r="74113" b="-3"/>
        <a:stretch>
          <a:fillRect/>
        </a:stretch>
      </xdr:blipFill>
      <xdr:spPr>
        <a:xfrm>
          <a:off x="8296275" y="2619375"/>
          <a:ext cx="180975" cy="180975"/>
        </a:xfrm>
        <a:prstGeom prst="rect">
          <a:avLst/>
        </a:prstGeom>
        <a:noFill/>
        <a:ln w="9525" cmpd="sng">
          <a:noFill/>
        </a:ln>
      </xdr:spPr>
    </xdr:pic>
    <xdr:clientData/>
  </xdr:twoCellAnchor>
  <xdr:twoCellAnchor editAs="oneCell">
    <xdr:from>
      <xdr:col>55</xdr:col>
      <xdr:colOff>0</xdr:colOff>
      <xdr:row>6</xdr:row>
      <xdr:rowOff>0</xdr:rowOff>
    </xdr:from>
    <xdr:to>
      <xdr:col>59</xdr:col>
      <xdr:colOff>247650</xdr:colOff>
      <xdr:row>9</xdr:row>
      <xdr:rowOff>9525</xdr:rowOff>
    </xdr:to>
    <xdr:pic>
      <xdr:nvPicPr>
        <xdr:cNvPr id="15" name="図 33"/>
        <xdr:cNvPicPr preferRelativeResize="1">
          <a:picLocks noChangeAspect="1"/>
        </xdr:cNvPicPr>
      </xdr:nvPicPr>
      <xdr:blipFill>
        <a:blip r:embed="rId2"/>
        <a:srcRect l="-3327" t="8215" r="2496" b="-8215"/>
        <a:stretch>
          <a:fillRect/>
        </a:stretch>
      </xdr:blipFill>
      <xdr:spPr>
        <a:xfrm>
          <a:off x="8477250" y="962025"/>
          <a:ext cx="1095375" cy="219075"/>
        </a:xfrm>
        <a:prstGeom prst="rect">
          <a:avLst/>
        </a:prstGeom>
        <a:noFill/>
        <a:ln w="9525" cmpd="sng">
          <a:noFill/>
        </a:ln>
      </xdr:spPr>
    </xdr:pic>
    <xdr:clientData/>
  </xdr:twoCellAnchor>
  <xdr:twoCellAnchor>
    <xdr:from>
      <xdr:col>5</xdr:col>
      <xdr:colOff>57150</xdr:colOff>
      <xdr:row>69</xdr:row>
      <xdr:rowOff>38100</xdr:rowOff>
    </xdr:from>
    <xdr:to>
      <xdr:col>5</xdr:col>
      <xdr:colOff>104775</xdr:colOff>
      <xdr:row>73</xdr:row>
      <xdr:rowOff>0</xdr:rowOff>
    </xdr:to>
    <xdr:sp>
      <xdr:nvSpPr>
        <xdr:cNvPr id="16" name="左大かっこ 16"/>
        <xdr:cNvSpPr>
          <a:spLocks/>
        </xdr:cNvSpPr>
      </xdr:nvSpPr>
      <xdr:spPr>
        <a:xfrm>
          <a:off x="1257300" y="7486650"/>
          <a:ext cx="47625" cy="314325"/>
        </a:xfrm>
        <a:prstGeom prst="leftBracket">
          <a:avLst>
            <a:gd name="adj" fmla="val -41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69</xdr:row>
      <xdr:rowOff>19050</xdr:rowOff>
    </xdr:from>
    <xdr:to>
      <xdr:col>20</xdr:col>
      <xdr:colOff>76200</xdr:colOff>
      <xdr:row>72</xdr:row>
      <xdr:rowOff>47625</xdr:rowOff>
    </xdr:to>
    <xdr:sp>
      <xdr:nvSpPr>
        <xdr:cNvPr id="17" name="右大かっこ 17"/>
        <xdr:cNvSpPr>
          <a:spLocks/>
        </xdr:cNvSpPr>
      </xdr:nvSpPr>
      <xdr:spPr>
        <a:xfrm>
          <a:off x="3381375" y="7467600"/>
          <a:ext cx="47625" cy="304800"/>
        </a:xfrm>
        <a:prstGeom prst="rightBracket">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6</xdr:row>
      <xdr:rowOff>0</xdr:rowOff>
    </xdr:from>
    <xdr:ext cx="8543925" cy="200025"/>
    <xdr:sp fLocksText="0">
      <xdr:nvSpPr>
        <xdr:cNvPr id="18" name="テキスト ボックス 18"/>
        <xdr:cNvSpPr txBox="1">
          <a:spLocks noChangeArrowheads="1"/>
        </xdr:cNvSpPr>
      </xdr:nvSpPr>
      <xdr:spPr>
        <a:xfrm>
          <a:off x="1028700" y="962025"/>
          <a:ext cx="85439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247650</xdr:colOff>
      <xdr:row>65</xdr:row>
      <xdr:rowOff>57150</xdr:rowOff>
    </xdr:from>
    <xdr:to>
      <xdr:col>5</xdr:col>
      <xdr:colOff>38100</xdr:colOff>
      <xdr:row>82</xdr:row>
      <xdr:rowOff>76200</xdr:rowOff>
    </xdr:to>
    <xdr:pic>
      <xdr:nvPicPr>
        <xdr:cNvPr id="19" name="図 22"/>
        <xdr:cNvPicPr preferRelativeResize="1">
          <a:picLocks noChangeAspect="1"/>
        </xdr:cNvPicPr>
      </xdr:nvPicPr>
      <xdr:blipFill>
        <a:blip r:embed="rId5"/>
        <a:stretch>
          <a:fillRect/>
        </a:stretch>
      </xdr:blipFill>
      <xdr:spPr>
        <a:xfrm>
          <a:off x="933450" y="7229475"/>
          <a:ext cx="304800" cy="1704975"/>
        </a:xfrm>
        <a:prstGeom prst="rect">
          <a:avLst/>
        </a:prstGeom>
        <a:noFill/>
        <a:ln w="9525" cmpd="sng">
          <a:noFill/>
        </a:ln>
      </xdr:spPr>
    </xdr:pic>
    <xdr:clientData/>
  </xdr:twoCellAnchor>
  <xdr:twoCellAnchor editAs="oneCell">
    <xdr:from>
      <xdr:col>33</xdr:col>
      <xdr:colOff>0</xdr:colOff>
      <xdr:row>26</xdr:row>
      <xdr:rowOff>0</xdr:rowOff>
    </xdr:from>
    <xdr:to>
      <xdr:col>35</xdr:col>
      <xdr:colOff>28575</xdr:colOff>
      <xdr:row>44</xdr:row>
      <xdr:rowOff>19050</xdr:rowOff>
    </xdr:to>
    <xdr:pic>
      <xdr:nvPicPr>
        <xdr:cNvPr id="20" name="図 24"/>
        <xdr:cNvPicPr preferRelativeResize="1">
          <a:picLocks noChangeAspect="1"/>
        </xdr:cNvPicPr>
      </xdr:nvPicPr>
      <xdr:blipFill>
        <a:blip r:embed="rId5"/>
        <a:stretch>
          <a:fillRect/>
        </a:stretch>
      </xdr:blipFill>
      <xdr:spPr>
        <a:xfrm>
          <a:off x="5467350" y="3771900"/>
          <a:ext cx="304800" cy="1704975"/>
        </a:xfrm>
        <a:prstGeom prst="rect">
          <a:avLst/>
        </a:prstGeom>
        <a:noFill/>
        <a:ln w="9525" cmpd="sng">
          <a:noFill/>
        </a:ln>
      </xdr:spPr>
    </xdr:pic>
    <xdr:clientData/>
  </xdr:twoCellAnchor>
  <xdr:twoCellAnchor>
    <xdr:from>
      <xdr:col>62</xdr:col>
      <xdr:colOff>238125</xdr:colOff>
      <xdr:row>16</xdr:row>
      <xdr:rowOff>28575</xdr:rowOff>
    </xdr:from>
    <xdr:to>
      <xdr:col>63</xdr:col>
      <xdr:colOff>781050</xdr:colOff>
      <xdr:row>16</xdr:row>
      <xdr:rowOff>28575</xdr:rowOff>
    </xdr:to>
    <xdr:sp>
      <xdr:nvSpPr>
        <xdr:cNvPr id="21" name="直線コネクタ 21"/>
        <xdr:cNvSpPr>
          <a:spLocks/>
        </xdr:cNvSpPr>
      </xdr:nvSpPr>
      <xdr:spPr>
        <a:xfrm flipV="1">
          <a:off x="10172700" y="2047875"/>
          <a:ext cx="8001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18</xdr:row>
      <xdr:rowOff>0</xdr:rowOff>
    </xdr:from>
    <xdr:to>
      <xdr:col>63</xdr:col>
      <xdr:colOff>781050</xdr:colOff>
      <xdr:row>18</xdr:row>
      <xdr:rowOff>9525</xdr:rowOff>
    </xdr:to>
    <xdr:sp>
      <xdr:nvSpPr>
        <xdr:cNvPr id="22" name="直線コネクタ 22"/>
        <xdr:cNvSpPr>
          <a:spLocks/>
        </xdr:cNvSpPr>
      </xdr:nvSpPr>
      <xdr:spPr>
        <a:xfrm flipV="1">
          <a:off x="10191750" y="2381250"/>
          <a:ext cx="781050" cy="95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771525</xdr:colOff>
      <xdr:row>16</xdr:row>
      <xdr:rowOff>28575</xdr:rowOff>
    </xdr:from>
    <xdr:to>
      <xdr:col>63</xdr:col>
      <xdr:colOff>781050</xdr:colOff>
      <xdr:row>35</xdr:row>
      <xdr:rowOff>57150</xdr:rowOff>
    </xdr:to>
    <xdr:sp>
      <xdr:nvSpPr>
        <xdr:cNvPr id="23" name="直線コネクタ 23"/>
        <xdr:cNvSpPr>
          <a:spLocks/>
        </xdr:cNvSpPr>
      </xdr:nvSpPr>
      <xdr:spPr>
        <a:xfrm>
          <a:off x="10963275" y="2047875"/>
          <a:ext cx="9525" cy="27146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771525</xdr:colOff>
      <xdr:row>35</xdr:row>
      <xdr:rowOff>28575</xdr:rowOff>
    </xdr:from>
    <xdr:to>
      <xdr:col>64</xdr:col>
      <xdr:colOff>133350</xdr:colOff>
      <xdr:row>35</xdr:row>
      <xdr:rowOff>28575</xdr:rowOff>
    </xdr:to>
    <xdr:sp>
      <xdr:nvSpPr>
        <xdr:cNvPr id="24" name="直線矢印コネクタ 24"/>
        <xdr:cNvSpPr>
          <a:spLocks/>
        </xdr:cNvSpPr>
      </xdr:nvSpPr>
      <xdr:spPr>
        <a:xfrm>
          <a:off x="10963275" y="4733925"/>
          <a:ext cx="7334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123825</xdr:colOff>
      <xdr:row>11</xdr:row>
      <xdr:rowOff>19050</xdr:rowOff>
    </xdr:from>
    <xdr:to>
      <xdr:col>69</xdr:col>
      <xdr:colOff>190500</xdr:colOff>
      <xdr:row>25</xdr:row>
      <xdr:rowOff>228600</xdr:rowOff>
    </xdr:to>
    <xdr:sp>
      <xdr:nvSpPr>
        <xdr:cNvPr id="25" name="正方形/長方形 25"/>
        <xdr:cNvSpPr>
          <a:spLocks/>
        </xdr:cNvSpPr>
      </xdr:nvSpPr>
      <xdr:spPr>
        <a:xfrm>
          <a:off x="11687175" y="1419225"/>
          <a:ext cx="2790825" cy="2305050"/>
        </a:xfrm>
        <a:prstGeom prst="rect">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65</xdr:col>
      <xdr:colOff>66675</xdr:colOff>
      <xdr:row>14</xdr:row>
      <xdr:rowOff>28575</xdr:rowOff>
    </xdr:from>
    <xdr:ext cx="2381250" cy="276225"/>
    <xdr:sp>
      <xdr:nvSpPr>
        <xdr:cNvPr id="26" name="テキスト ボックス 26"/>
        <xdr:cNvSpPr txBox="1">
          <a:spLocks noChangeArrowheads="1"/>
        </xdr:cNvSpPr>
      </xdr:nvSpPr>
      <xdr:spPr>
        <a:xfrm>
          <a:off x="11868150" y="1685925"/>
          <a:ext cx="23812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（ここの欄に自分の金額を記入する）</a:t>
          </a:r>
        </a:p>
      </xdr:txBody>
    </xdr:sp>
    <xdr:clientData/>
  </xdr:oneCellAnchor>
  <xdr:twoCellAnchor>
    <xdr:from>
      <xdr:col>62</xdr:col>
      <xdr:colOff>247650</xdr:colOff>
      <xdr:row>89</xdr:row>
      <xdr:rowOff>47625</xdr:rowOff>
    </xdr:from>
    <xdr:to>
      <xdr:col>63</xdr:col>
      <xdr:colOff>1133475</xdr:colOff>
      <xdr:row>89</xdr:row>
      <xdr:rowOff>47625</xdr:rowOff>
    </xdr:to>
    <xdr:sp>
      <xdr:nvSpPr>
        <xdr:cNvPr id="27" name="直線矢印コネクタ 27"/>
        <xdr:cNvSpPr>
          <a:spLocks/>
        </xdr:cNvSpPr>
      </xdr:nvSpPr>
      <xdr:spPr>
        <a:xfrm>
          <a:off x="10182225" y="10144125"/>
          <a:ext cx="11430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25</xdr:row>
      <xdr:rowOff>9525</xdr:rowOff>
    </xdr:from>
    <xdr:to>
      <xdr:col>66</xdr:col>
      <xdr:colOff>0</xdr:colOff>
      <xdr:row>25</xdr:row>
      <xdr:rowOff>152400</xdr:rowOff>
    </xdr:to>
    <xdr:sp>
      <xdr:nvSpPr>
        <xdr:cNvPr id="28" name="直線コネクタ 28"/>
        <xdr:cNvSpPr>
          <a:spLocks/>
        </xdr:cNvSpPr>
      </xdr:nvSpPr>
      <xdr:spPr>
        <a:xfrm>
          <a:off x="12420600" y="3505200"/>
          <a:ext cx="0" cy="142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609600</xdr:colOff>
      <xdr:row>25</xdr:row>
      <xdr:rowOff>161925</xdr:rowOff>
    </xdr:from>
    <xdr:to>
      <xdr:col>69</xdr:col>
      <xdr:colOff>600075</xdr:colOff>
      <xdr:row>29</xdr:row>
      <xdr:rowOff>85725</xdr:rowOff>
    </xdr:to>
    <xdr:sp>
      <xdr:nvSpPr>
        <xdr:cNvPr id="29" name="直線矢印コネクタ 29"/>
        <xdr:cNvSpPr>
          <a:spLocks/>
        </xdr:cNvSpPr>
      </xdr:nvSpPr>
      <xdr:spPr>
        <a:xfrm>
          <a:off x="12411075" y="3657600"/>
          <a:ext cx="2476500" cy="476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4</xdr:row>
      <xdr:rowOff>180975</xdr:rowOff>
    </xdr:from>
    <xdr:to>
      <xdr:col>9</xdr:col>
      <xdr:colOff>114300</xdr:colOff>
      <xdr:row>9</xdr:row>
      <xdr:rowOff>133350</xdr:rowOff>
    </xdr:to>
    <xdr:sp>
      <xdr:nvSpPr>
        <xdr:cNvPr id="1" name="正方形/長方形 1"/>
        <xdr:cNvSpPr>
          <a:spLocks/>
        </xdr:cNvSpPr>
      </xdr:nvSpPr>
      <xdr:spPr>
        <a:xfrm>
          <a:off x="8686800" y="1543050"/>
          <a:ext cx="0" cy="904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3733800</xdr:colOff>
      <xdr:row>11</xdr:row>
      <xdr:rowOff>114300</xdr:rowOff>
    </xdr:from>
    <xdr:to>
      <xdr:col>4</xdr:col>
      <xdr:colOff>3990975</xdr:colOff>
      <xdr:row>15</xdr:row>
      <xdr:rowOff>95250</xdr:rowOff>
    </xdr:to>
    <xdr:pic>
      <xdr:nvPicPr>
        <xdr:cNvPr id="2" name="図 4"/>
        <xdr:cNvPicPr preferRelativeResize="1">
          <a:picLocks noChangeAspect="1"/>
        </xdr:cNvPicPr>
      </xdr:nvPicPr>
      <xdr:blipFill>
        <a:blip r:embed="rId1"/>
        <a:stretch>
          <a:fillRect/>
        </a:stretch>
      </xdr:blipFill>
      <xdr:spPr>
        <a:xfrm>
          <a:off x="6229350" y="2809875"/>
          <a:ext cx="257175" cy="400050"/>
        </a:xfrm>
        <a:prstGeom prst="rect">
          <a:avLst/>
        </a:prstGeom>
        <a:noFill/>
        <a:ln w="9525" cmpd="sng">
          <a:noFill/>
        </a:ln>
      </xdr:spPr>
    </xdr:pic>
    <xdr:clientData/>
  </xdr:twoCellAnchor>
  <xdr:twoCellAnchor editAs="oneCell">
    <xdr:from>
      <xdr:col>4</xdr:col>
      <xdr:colOff>257175</xdr:colOff>
      <xdr:row>16</xdr:row>
      <xdr:rowOff>152400</xdr:rowOff>
    </xdr:from>
    <xdr:to>
      <xdr:col>4</xdr:col>
      <xdr:colOff>2095500</xdr:colOff>
      <xdr:row>20</xdr:row>
      <xdr:rowOff>19050</xdr:rowOff>
    </xdr:to>
    <xdr:pic>
      <xdr:nvPicPr>
        <xdr:cNvPr id="3" name="図 7"/>
        <xdr:cNvPicPr preferRelativeResize="1">
          <a:picLocks noChangeAspect="1"/>
        </xdr:cNvPicPr>
      </xdr:nvPicPr>
      <xdr:blipFill>
        <a:blip r:embed="rId2"/>
        <a:stretch>
          <a:fillRect/>
        </a:stretch>
      </xdr:blipFill>
      <xdr:spPr>
        <a:xfrm>
          <a:off x="2752725" y="3438525"/>
          <a:ext cx="18383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25</xdr:row>
      <xdr:rowOff>257175</xdr:rowOff>
    </xdr:from>
    <xdr:to>
      <xdr:col>14</xdr:col>
      <xdr:colOff>57150</xdr:colOff>
      <xdr:row>27</xdr:row>
      <xdr:rowOff>85725</xdr:rowOff>
    </xdr:to>
    <xdr:pic>
      <xdr:nvPicPr>
        <xdr:cNvPr id="1" name="図 12"/>
        <xdr:cNvPicPr preferRelativeResize="1">
          <a:picLocks noChangeAspect="0"/>
        </xdr:cNvPicPr>
      </xdr:nvPicPr>
      <xdr:blipFill>
        <a:blip r:embed="rId1"/>
        <a:srcRect l="-8068" t="21337" r="20570" b="-21337"/>
        <a:stretch>
          <a:fillRect/>
        </a:stretch>
      </xdr:blipFill>
      <xdr:spPr>
        <a:xfrm>
          <a:off x="3495675" y="4276725"/>
          <a:ext cx="238125" cy="228600"/>
        </a:xfrm>
        <a:prstGeom prst="rect">
          <a:avLst/>
        </a:prstGeom>
        <a:noFill/>
        <a:ln w="9525" cmpd="sng">
          <a:noFill/>
        </a:ln>
      </xdr:spPr>
    </xdr:pic>
    <xdr:clientData/>
  </xdr:twoCellAnchor>
  <xdr:twoCellAnchor>
    <xdr:from>
      <xdr:col>1</xdr:col>
      <xdr:colOff>0</xdr:colOff>
      <xdr:row>6</xdr:row>
      <xdr:rowOff>0</xdr:rowOff>
    </xdr:from>
    <xdr:to>
      <xdr:col>36</xdr:col>
      <xdr:colOff>0</xdr:colOff>
      <xdr:row>38</xdr:row>
      <xdr:rowOff>0</xdr:rowOff>
    </xdr:to>
    <xdr:sp>
      <xdr:nvSpPr>
        <xdr:cNvPr id="2" name="角丸四角形 3"/>
        <xdr:cNvSpPr>
          <a:spLocks/>
        </xdr:cNvSpPr>
      </xdr:nvSpPr>
      <xdr:spPr>
        <a:xfrm>
          <a:off x="685800" y="1047750"/>
          <a:ext cx="6934200" cy="5467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47625</xdr:rowOff>
    </xdr:from>
    <xdr:to>
      <xdr:col>36</xdr:col>
      <xdr:colOff>0</xdr:colOff>
      <xdr:row>63</xdr:row>
      <xdr:rowOff>9525</xdr:rowOff>
    </xdr:to>
    <xdr:sp>
      <xdr:nvSpPr>
        <xdr:cNvPr id="3" name="角丸四角形 4"/>
        <xdr:cNvSpPr>
          <a:spLocks/>
        </xdr:cNvSpPr>
      </xdr:nvSpPr>
      <xdr:spPr>
        <a:xfrm>
          <a:off x="685800" y="6905625"/>
          <a:ext cx="6934200" cy="3933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31</xdr:row>
      <xdr:rowOff>38100</xdr:rowOff>
    </xdr:from>
    <xdr:to>
      <xdr:col>47</xdr:col>
      <xdr:colOff>0</xdr:colOff>
      <xdr:row>35</xdr:row>
      <xdr:rowOff>9525</xdr:rowOff>
    </xdr:to>
    <xdr:sp>
      <xdr:nvSpPr>
        <xdr:cNvPr id="4" name="正方形/長方形 4"/>
        <xdr:cNvSpPr>
          <a:spLocks/>
        </xdr:cNvSpPr>
      </xdr:nvSpPr>
      <xdr:spPr>
        <a:xfrm>
          <a:off x="14268450" y="5172075"/>
          <a:ext cx="0" cy="9144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885825</xdr:colOff>
      <xdr:row>30</xdr:row>
      <xdr:rowOff>219075</xdr:rowOff>
    </xdr:from>
    <xdr:ext cx="180975" cy="266700"/>
    <xdr:sp>
      <xdr:nvSpPr>
        <xdr:cNvPr id="5" name="テキスト ボックス 5"/>
        <xdr:cNvSpPr>
          <a:spLocks noChangeAspect="1"/>
        </xdr:cNvSpPr>
      </xdr:nvSpPr>
      <xdr:spPr>
        <a:xfrm>
          <a:off x="8505825" y="5076825"/>
          <a:ext cx="180975" cy="266700"/>
        </a:xfrm>
        <a:custGeom>
          <a:pathLst>
            <a:path h="321710" w="184731">
              <a:moveTo>
                <a:pt x="0" y="57150"/>
              </a:moveTo>
              <a:lnTo>
                <a:pt x="175206" y="0"/>
              </a:lnTo>
              <a:lnTo>
                <a:pt x="184731" y="321710"/>
              </a:lnTo>
              <a:lnTo>
                <a:pt x="0" y="321710"/>
              </a:lnTo>
              <a:lnTo>
                <a:pt x="0" y="57150"/>
              </a:lnTo>
              <a:close/>
            </a:path>
          </a:pathLst>
        </a:cu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885825</xdr:colOff>
      <xdr:row>30</xdr:row>
      <xdr:rowOff>142875</xdr:rowOff>
    </xdr:from>
    <xdr:ext cx="180975" cy="266700"/>
    <xdr:sp fLocksText="0">
      <xdr:nvSpPr>
        <xdr:cNvPr id="6" name="テキスト ボックス 6"/>
        <xdr:cNvSpPr txBox="1">
          <a:spLocks noChangeArrowheads="1"/>
        </xdr:cNvSpPr>
      </xdr:nvSpPr>
      <xdr:spPr>
        <a:xfrm>
          <a:off x="8505825" y="5000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47625</xdr:colOff>
      <xdr:row>35</xdr:row>
      <xdr:rowOff>114300</xdr:rowOff>
    </xdr:from>
    <xdr:to>
      <xdr:col>14</xdr:col>
      <xdr:colOff>57150</xdr:colOff>
      <xdr:row>37</xdr:row>
      <xdr:rowOff>66675</xdr:rowOff>
    </xdr:to>
    <xdr:pic>
      <xdr:nvPicPr>
        <xdr:cNvPr id="7" name="図 18"/>
        <xdr:cNvPicPr preferRelativeResize="1">
          <a:picLocks noChangeAspect="0"/>
        </xdr:cNvPicPr>
      </xdr:nvPicPr>
      <xdr:blipFill>
        <a:blip r:embed="rId1"/>
        <a:srcRect l="-6248" t="13131" r="18751" b="-13131"/>
        <a:stretch>
          <a:fillRect/>
        </a:stretch>
      </xdr:blipFill>
      <xdr:spPr>
        <a:xfrm>
          <a:off x="3486150" y="6191250"/>
          <a:ext cx="247650" cy="228600"/>
        </a:xfrm>
        <a:prstGeom prst="rect">
          <a:avLst/>
        </a:prstGeom>
        <a:noFill/>
        <a:ln w="9525" cmpd="sng">
          <a:noFill/>
        </a:ln>
      </xdr:spPr>
    </xdr:pic>
    <xdr:clientData/>
  </xdr:twoCellAnchor>
  <xdr:twoCellAnchor editAs="oneCell">
    <xdr:from>
      <xdr:col>18</xdr:col>
      <xdr:colOff>28575</xdr:colOff>
      <xdr:row>35</xdr:row>
      <xdr:rowOff>114300</xdr:rowOff>
    </xdr:from>
    <xdr:to>
      <xdr:col>21</xdr:col>
      <xdr:colOff>66675</xdr:colOff>
      <xdr:row>37</xdr:row>
      <xdr:rowOff>66675</xdr:rowOff>
    </xdr:to>
    <xdr:pic>
      <xdr:nvPicPr>
        <xdr:cNvPr id="8" name="図 21"/>
        <xdr:cNvPicPr preferRelativeResize="1">
          <a:picLocks noChangeAspect="0"/>
        </xdr:cNvPicPr>
      </xdr:nvPicPr>
      <xdr:blipFill>
        <a:blip r:embed="rId1"/>
        <a:srcRect l="-6248" t="13131" r="18751" b="-13131"/>
        <a:stretch>
          <a:fillRect/>
        </a:stretch>
      </xdr:blipFill>
      <xdr:spPr>
        <a:xfrm>
          <a:off x="4505325" y="6191250"/>
          <a:ext cx="247650" cy="228600"/>
        </a:xfrm>
        <a:prstGeom prst="rect">
          <a:avLst/>
        </a:prstGeom>
        <a:noFill/>
        <a:ln w="9525" cmpd="sng">
          <a:noFill/>
        </a:ln>
      </xdr:spPr>
    </xdr:pic>
    <xdr:clientData/>
  </xdr:twoCellAnchor>
  <xdr:twoCellAnchor editAs="oneCell">
    <xdr:from>
      <xdr:col>18</xdr:col>
      <xdr:colOff>38100</xdr:colOff>
      <xdr:row>25</xdr:row>
      <xdr:rowOff>238125</xdr:rowOff>
    </xdr:from>
    <xdr:to>
      <xdr:col>21</xdr:col>
      <xdr:colOff>76200</xdr:colOff>
      <xdr:row>27</xdr:row>
      <xdr:rowOff>66675</xdr:rowOff>
    </xdr:to>
    <xdr:pic>
      <xdr:nvPicPr>
        <xdr:cNvPr id="9" name="図 23"/>
        <xdr:cNvPicPr preferRelativeResize="1">
          <a:picLocks noChangeAspect="0"/>
        </xdr:cNvPicPr>
      </xdr:nvPicPr>
      <xdr:blipFill>
        <a:blip r:embed="rId1"/>
        <a:srcRect l="-6248" t="13131" r="18751" b="-13131"/>
        <a:stretch>
          <a:fillRect/>
        </a:stretch>
      </xdr:blipFill>
      <xdr:spPr>
        <a:xfrm>
          <a:off x="4514850" y="4257675"/>
          <a:ext cx="247650" cy="228600"/>
        </a:xfrm>
        <a:prstGeom prst="rect">
          <a:avLst/>
        </a:prstGeom>
        <a:noFill/>
        <a:ln w="9525" cmpd="sng">
          <a:noFill/>
        </a:ln>
      </xdr:spPr>
    </xdr:pic>
    <xdr:clientData/>
  </xdr:twoCellAnchor>
  <xdr:twoCellAnchor editAs="oneCell">
    <xdr:from>
      <xdr:col>24</xdr:col>
      <xdr:colOff>19050</xdr:colOff>
      <xdr:row>25</xdr:row>
      <xdr:rowOff>238125</xdr:rowOff>
    </xdr:from>
    <xdr:to>
      <xdr:col>27</xdr:col>
      <xdr:colOff>76200</xdr:colOff>
      <xdr:row>27</xdr:row>
      <xdr:rowOff>66675</xdr:rowOff>
    </xdr:to>
    <xdr:pic>
      <xdr:nvPicPr>
        <xdr:cNvPr id="10" name="図 24"/>
        <xdr:cNvPicPr preferRelativeResize="1">
          <a:picLocks noChangeAspect="0"/>
        </xdr:cNvPicPr>
      </xdr:nvPicPr>
      <xdr:blipFill>
        <a:blip r:embed="rId1"/>
        <a:srcRect l="-6248" t="13131" r="18751" b="-13131"/>
        <a:stretch>
          <a:fillRect/>
        </a:stretch>
      </xdr:blipFill>
      <xdr:spPr>
        <a:xfrm>
          <a:off x="5495925" y="4257675"/>
          <a:ext cx="247650" cy="228600"/>
        </a:xfrm>
        <a:prstGeom prst="rect">
          <a:avLst/>
        </a:prstGeom>
        <a:noFill/>
        <a:ln w="9525" cmpd="sng">
          <a:noFill/>
        </a:ln>
      </xdr:spPr>
    </xdr:pic>
    <xdr:clientData/>
  </xdr:twoCellAnchor>
  <xdr:twoCellAnchor editAs="oneCell">
    <xdr:from>
      <xdr:col>29</xdr:col>
      <xdr:colOff>9525</xdr:colOff>
      <xdr:row>25</xdr:row>
      <xdr:rowOff>247650</xdr:rowOff>
    </xdr:from>
    <xdr:to>
      <xdr:col>33</xdr:col>
      <xdr:colOff>66675</xdr:colOff>
      <xdr:row>27</xdr:row>
      <xdr:rowOff>76200</xdr:rowOff>
    </xdr:to>
    <xdr:pic>
      <xdr:nvPicPr>
        <xdr:cNvPr id="11" name="図 25"/>
        <xdr:cNvPicPr preferRelativeResize="1">
          <a:picLocks noChangeAspect="0"/>
        </xdr:cNvPicPr>
      </xdr:nvPicPr>
      <xdr:blipFill>
        <a:blip r:embed="rId1"/>
        <a:srcRect l="-6248" t="18055" r="18751" b="-18055"/>
        <a:stretch>
          <a:fillRect/>
        </a:stretch>
      </xdr:blipFill>
      <xdr:spPr>
        <a:xfrm>
          <a:off x="6467475" y="4267200"/>
          <a:ext cx="247650" cy="228600"/>
        </a:xfrm>
        <a:prstGeom prst="rect">
          <a:avLst/>
        </a:prstGeom>
        <a:noFill/>
        <a:ln w="9525" cmpd="sng">
          <a:noFill/>
        </a:ln>
      </xdr:spPr>
    </xdr:pic>
    <xdr:clientData/>
  </xdr:twoCellAnchor>
  <xdr:twoCellAnchor editAs="oneCell">
    <xdr:from>
      <xdr:col>24</xdr:col>
      <xdr:colOff>9525</xdr:colOff>
      <xdr:row>35</xdr:row>
      <xdr:rowOff>114300</xdr:rowOff>
    </xdr:from>
    <xdr:to>
      <xdr:col>27</xdr:col>
      <xdr:colOff>66675</xdr:colOff>
      <xdr:row>37</xdr:row>
      <xdr:rowOff>66675</xdr:rowOff>
    </xdr:to>
    <xdr:pic>
      <xdr:nvPicPr>
        <xdr:cNvPr id="12" name="図 26"/>
        <xdr:cNvPicPr preferRelativeResize="1">
          <a:picLocks noChangeAspect="0"/>
        </xdr:cNvPicPr>
      </xdr:nvPicPr>
      <xdr:blipFill>
        <a:blip r:embed="rId1"/>
        <a:srcRect l="-6248" t="13131" r="18751" b="-13131"/>
        <a:stretch>
          <a:fillRect/>
        </a:stretch>
      </xdr:blipFill>
      <xdr:spPr>
        <a:xfrm>
          <a:off x="5486400" y="6191250"/>
          <a:ext cx="247650" cy="228600"/>
        </a:xfrm>
        <a:prstGeom prst="rect">
          <a:avLst/>
        </a:prstGeom>
        <a:noFill/>
        <a:ln w="9525" cmpd="sng">
          <a:noFill/>
        </a:ln>
      </xdr:spPr>
    </xdr:pic>
    <xdr:clientData/>
  </xdr:twoCellAnchor>
  <xdr:twoCellAnchor editAs="oneCell">
    <xdr:from>
      <xdr:col>29</xdr:col>
      <xdr:colOff>0</xdr:colOff>
      <xdr:row>35</xdr:row>
      <xdr:rowOff>114300</xdr:rowOff>
    </xdr:from>
    <xdr:to>
      <xdr:col>33</xdr:col>
      <xdr:colOff>57150</xdr:colOff>
      <xdr:row>37</xdr:row>
      <xdr:rowOff>66675</xdr:rowOff>
    </xdr:to>
    <xdr:pic>
      <xdr:nvPicPr>
        <xdr:cNvPr id="13" name="図 28"/>
        <xdr:cNvPicPr preferRelativeResize="1">
          <a:picLocks noChangeAspect="0"/>
        </xdr:cNvPicPr>
      </xdr:nvPicPr>
      <xdr:blipFill>
        <a:blip r:embed="rId1"/>
        <a:srcRect l="-12500" t="13131" r="25001" b="-13131"/>
        <a:stretch>
          <a:fillRect/>
        </a:stretch>
      </xdr:blipFill>
      <xdr:spPr>
        <a:xfrm>
          <a:off x="6457950" y="6191250"/>
          <a:ext cx="247650" cy="228600"/>
        </a:xfrm>
        <a:prstGeom prst="rect">
          <a:avLst/>
        </a:prstGeom>
        <a:noFill/>
        <a:ln w="9525" cmpd="sng">
          <a:noFill/>
        </a:ln>
      </xdr:spPr>
    </xdr:pic>
    <xdr:clientData/>
  </xdr:twoCellAnchor>
  <xdr:twoCellAnchor editAs="oneCell">
    <xdr:from>
      <xdr:col>33</xdr:col>
      <xdr:colOff>790575</xdr:colOff>
      <xdr:row>27</xdr:row>
      <xdr:rowOff>114300</xdr:rowOff>
    </xdr:from>
    <xdr:to>
      <xdr:col>36</xdr:col>
      <xdr:colOff>66675</xdr:colOff>
      <xdr:row>29</xdr:row>
      <xdr:rowOff>66675</xdr:rowOff>
    </xdr:to>
    <xdr:pic>
      <xdr:nvPicPr>
        <xdr:cNvPr id="14" name="図 30"/>
        <xdr:cNvPicPr preferRelativeResize="1">
          <a:picLocks noChangeAspect="0"/>
        </xdr:cNvPicPr>
      </xdr:nvPicPr>
      <xdr:blipFill>
        <a:blip r:embed="rId1"/>
        <a:srcRect l="-6248" t="13131" r="18751" b="-13131"/>
        <a:stretch>
          <a:fillRect/>
        </a:stretch>
      </xdr:blipFill>
      <xdr:spPr>
        <a:xfrm>
          <a:off x="7439025" y="4533900"/>
          <a:ext cx="247650" cy="228600"/>
        </a:xfrm>
        <a:prstGeom prst="rect">
          <a:avLst/>
        </a:prstGeom>
        <a:noFill/>
        <a:ln w="9525" cmpd="sng">
          <a:noFill/>
        </a:ln>
      </xdr:spPr>
    </xdr:pic>
    <xdr:clientData/>
  </xdr:twoCellAnchor>
  <xdr:twoCellAnchor editAs="oneCell">
    <xdr:from>
      <xdr:col>6</xdr:col>
      <xdr:colOff>800100</xdr:colOff>
      <xdr:row>33</xdr:row>
      <xdr:rowOff>228600</xdr:rowOff>
    </xdr:from>
    <xdr:to>
      <xdr:col>9</xdr:col>
      <xdr:colOff>66675</xdr:colOff>
      <xdr:row>35</xdr:row>
      <xdr:rowOff>66675</xdr:rowOff>
    </xdr:to>
    <xdr:pic>
      <xdr:nvPicPr>
        <xdr:cNvPr id="15" name="図 31"/>
        <xdr:cNvPicPr preferRelativeResize="1">
          <a:picLocks noChangeAspect="0"/>
        </xdr:cNvPicPr>
      </xdr:nvPicPr>
      <xdr:blipFill>
        <a:blip r:embed="rId1"/>
        <a:srcRect l="-6248" t="13131" r="18751" b="-13131"/>
        <a:stretch>
          <a:fillRect/>
        </a:stretch>
      </xdr:blipFill>
      <xdr:spPr>
        <a:xfrm>
          <a:off x="2514600" y="5915025"/>
          <a:ext cx="247650" cy="228600"/>
        </a:xfrm>
        <a:prstGeom prst="rect">
          <a:avLst/>
        </a:prstGeom>
        <a:noFill/>
        <a:ln w="9525" cmpd="sng">
          <a:noFill/>
        </a:ln>
      </xdr:spPr>
    </xdr:pic>
    <xdr:clientData/>
  </xdr:twoCellAnchor>
  <xdr:twoCellAnchor editAs="oneCell">
    <xdr:from>
      <xdr:col>6</xdr:col>
      <xdr:colOff>800100</xdr:colOff>
      <xdr:row>35</xdr:row>
      <xdr:rowOff>123825</xdr:rowOff>
    </xdr:from>
    <xdr:to>
      <xdr:col>9</xdr:col>
      <xdr:colOff>66675</xdr:colOff>
      <xdr:row>37</xdr:row>
      <xdr:rowOff>76200</xdr:rowOff>
    </xdr:to>
    <xdr:pic>
      <xdr:nvPicPr>
        <xdr:cNvPr id="16" name="図 32"/>
        <xdr:cNvPicPr preferRelativeResize="1">
          <a:picLocks noChangeAspect="0"/>
        </xdr:cNvPicPr>
      </xdr:nvPicPr>
      <xdr:blipFill>
        <a:blip r:embed="rId1"/>
        <a:srcRect l="-6248" t="16413" r="18751" b="-16413"/>
        <a:stretch>
          <a:fillRect/>
        </a:stretch>
      </xdr:blipFill>
      <xdr:spPr>
        <a:xfrm>
          <a:off x="2514600" y="6200775"/>
          <a:ext cx="247650" cy="228600"/>
        </a:xfrm>
        <a:prstGeom prst="rect">
          <a:avLst/>
        </a:prstGeom>
        <a:noFill/>
        <a:ln w="9525" cmpd="sng">
          <a:noFill/>
        </a:ln>
      </xdr:spPr>
    </xdr:pic>
    <xdr:clientData/>
  </xdr:twoCellAnchor>
  <xdr:twoCellAnchor editAs="oneCell">
    <xdr:from>
      <xdr:col>14</xdr:col>
      <xdr:colOff>561975</xdr:colOff>
      <xdr:row>41</xdr:row>
      <xdr:rowOff>238125</xdr:rowOff>
    </xdr:from>
    <xdr:to>
      <xdr:col>18</xdr:col>
      <xdr:colOff>9525</xdr:colOff>
      <xdr:row>43</xdr:row>
      <xdr:rowOff>47625</xdr:rowOff>
    </xdr:to>
    <xdr:pic>
      <xdr:nvPicPr>
        <xdr:cNvPr id="17" name="図 34"/>
        <xdr:cNvPicPr preferRelativeResize="1">
          <a:picLocks noChangeAspect="0"/>
        </xdr:cNvPicPr>
      </xdr:nvPicPr>
      <xdr:blipFill>
        <a:blip r:embed="rId1"/>
        <a:srcRect l="-3471" t="13131" r="15972" b="-13131"/>
        <a:stretch>
          <a:fillRect/>
        </a:stretch>
      </xdr:blipFill>
      <xdr:spPr>
        <a:xfrm>
          <a:off x="4238625" y="7543800"/>
          <a:ext cx="247650" cy="228600"/>
        </a:xfrm>
        <a:prstGeom prst="rect">
          <a:avLst/>
        </a:prstGeom>
        <a:noFill/>
        <a:ln w="9525" cmpd="sng">
          <a:noFill/>
        </a:ln>
      </xdr:spPr>
    </xdr:pic>
    <xdr:clientData/>
  </xdr:twoCellAnchor>
  <xdr:twoCellAnchor editAs="oneCell">
    <xdr:from>
      <xdr:col>22</xdr:col>
      <xdr:colOff>276225</xdr:colOff>
      <xdr:row>41</xdr:row>
      <xdr:rowOff>238125</xdr:rowOff>
    </xdr:from>
    <xdr:to>
      <xdr:col>25</xdr:col>
      <xdr:colOff>28575</xdr:colOff>
      <xdr:row>43</xdr:row>
      <xdr:rowOff>47625</xdr:rowOff>
    </xdr:to>
    <xdr:pic>
      <xdr:nvPicPr>
        <xdr:cNvPr id="18" name="図 35"/>
        <xdr:cNvPicPr preferRelativeResize="1">
          <a:picLocks noChangeAspect="0"/>
        </xdr:cNvPicPr>
      </xdr:nvPicPr>
      <xdr:blipFill>
        <a:blip r:embed="rId1"/>
        <a:srcRect l="-3471" t="13131" r="15972" b="-13131"/>
        <a:stretch>
          <a:fillRect/>
        </a:stretch>
      </xdr:blipFill>
      <xdr:spPr>
        <a:xfrm>
          <a:off x="5305425" y="7543800"/>
          <a:ext cx="247650" cy="228600"/>
        </a:xfrm>
        <a:prstGeom prst="rect">
          <a:avLst/>
        </a:prstGeom>
        <a:noFill/>
        <a:ln w="9525" cmpd="sng">
          <a:noFill/>
        </a:ln>
      </xdr:spPr>
    </xdr:pic>
    <xdr:clientData/>
  </xdr:twoCellAnchor>
  <xdr:twoCellAnchor editAs="oneCell">
    <xdr:from>
      <xdr:col>27</xdr:col>
      <xdr:colOff>714375</xdr:colOff>
      <xdr:row>41</xdr:row>
      <xdr:rowOff>238125</xdr:rowOff>
    </xdr:from>
    <xdr:to>
      <xdr:col>32</xdr:col>
      <xdr:colOff>28575</xdr:colOff>
      <xdr:row>43</xdr:row>
      <xdr:rowOff>47625</xdr:rowOff>
    </xdr:to>
    <xdr:pic>
      <xdr:nvPicPr>
        <xdr:cNvPr id="19" name="図 36"/>
        <xdr:cNvPicPr preferRelativeResize="1">
          <a:picLocks noChangeAspect="0"/>
        </xdr:cNvPicPr>
      </xdr:nvPicPr>
      <xdr:blipFill>
        <a:blip r:embed="rId1"/>
        <a:srcRect l="-6248" t="13131" r="18751" b="-13131"/>
        <a:stretch>
          <a:fillRect/>
        </a:stretch>
      </xdr:blipFill>
      <xdr:spPr>
        <a:xfrm>
          <a:off x="6381750" y="7543800"/>
          <a:ext cx="247650" cy="228600"/>
        </a:xfrm>
        <a:prstGeom prst="rect">
          <a:avLst/>
        </a:prstGeom>
        <a:noFill/>
        <a:ln w="9525" cmpd="sng">
          <a:noFill/>
        </a:ln>
      </xdr:spPr>
    </xdr:pic>
    <xdr:clientData/>
  </xdr:twoCellAnchor>
  <xdr:twoCellAnchor editAs="oneCell">
    <xdr:from>
      <xdr:col>33</xdr:col>
      <xdr:colOff>800100</xdr:colOff>
      <xdr:row>41</xdr:row>
      <xdr:rowOff>238125</xdr:rowOff>
    </xdr:from>
    <xdr:to>
      <xdr:col>36</xdr:col>
      <xdr:colOff>76200</xdr:colOff>
      <xdr:row>43</xdr:row>
      <xdr:rowOff>47625</xdr:rowOff>
    </xdr:to>
    <xdr:pic>
      <xdr:nvPicPr>
        <xdr:cNvPr id="20" name="図 37"/>
        <xdr:cNvPicPr preferRelativeResize="1">
          <a:picLocks noChangeAspect="0"/>
        </xdr:cNvPicPr>
      </xdr:nvPicPr>
      <xdr:blipFill>
        <a:blip r:embed="rId1"/>
        <a:srcRect l="-3471" t="12698" r="15972" b="-12698"/>
        <a:stretch>
          <a:fillRect/>
        </a:stretch>
      </xdr:blipFill>
      <xdr:spPr>
        <a:xfrm>
          <a:off x="7448550" y="7543800"/>
          <a:ext cx="247650" cy="228600"/>
        </a:xfrm>
        <a:prstGeom prst="rect">
          <a:avLst/>
        </a:prstGeom>
        <a:noFill/>
        <a:ln w="9525" cmpd="sng">
          <a:noFill/>
        </a:ln>
      </xdr:spPr>
    </xdr:pic>
    <xdr:clientData/>
  </xdr:twoCellAnchor>
  <xdr:twoCellAnchor editAs="oneCell">
    <xdr:from>
      <xdr:col>14</xdr:col>
      <xdr:colOff>561975</xdr:colOff>
      <xdr:row>60</xdr:row>
      <xdr:rowOff>104775</xdr:rowOff>
    </xdr:from>
    <xdr:to>
      <xdr:col>18</xdr:col>
      <xdr:colOff>9525</xdr:colOff>
      <xdr:row>62</xdr:row>
      <xdr:rowOff>66675</xdr:rowOff>
    </xdr:to>
    <xdr:pic>
      <xdr:nvPicPr>
        <xdr:cNvPr id="21" name="図 38"/>
        <xdr:cNvPicPr preferRelativeResize="1">
          <a:picLocks noChangeAspect="0"/>
        </xdr:cNvPicPr>
      </xdr:nvPicPr>
      <xdr:blipFill>
        <a:blip r:embed="rId1"/>
        <a:srcRect l="-3471" t="21337" r="15972" b="-21337"/>
        <a:stretch>
          <a:fillRect/>
        </a:stretch>
      </xdr:blipFill>
      <xdr:spPr>
        <a:xfrm>
          <a:off x="4238625" y="10401300"/>
          <a:ext cx="247650" cy="228600"/>
        </a:xfrm>
        <a:prstGeom prst="rect">
          <a:avLst/>
        </a:prstGeom>
        <a:noFill/>
        <a:ln w="9525" cmpd="sng">
          <a:noFill/>
        </a:ln>
      </xdr:spPr>
    </xdr:pic>
    <xdr:clientData/>
  </xdr:twoCellAnchor>
  <xdr:twoCellAnchor editAs="oneCell">
    <xdr:from>
      <xdr:col>22</xdr:col>
      <xdr:colOff>276225</xdr:colOff>
      <xdr:row>60</xdr:row>
      <xdr:rowOff>85725</xdr:rowOff>
    </xdr:from>
    <xdr:to>
      <xdr:col>25</xdr:col>
      <xdr:colOff>28575</xdr:colOff>
      <xdr:row>62</xdr:row>
      <xdr:rowOff>47625</xdr:rowOff>
    </xdr:to>
    <xdr:pic>
      <xdr:nvPicPr>
        <xdr:cNvPr id="22" name="図 39"/>
        <xdr:cNvPicPr preferRelativeResize="1">
          <a:picLocks noChangeAspect="0"/>
        </xdr:cNvPicPr>
      </xdr:nvPicPr>
      <xdr:blipFill>
        <a:blip r:embed="rId1"/>
        <a:srcRect l="-6248" t="13131" r="18751" b="-13131"/>
        <a:stretch>
          <a:fillRect/>
        </a:stretch>
      </xdr:blipFill>
      <xdr:spPr>
        <a:xfrm>
          <a:off x="5305425" y="10382250"/>
          <a:ext cx="247650" cy="228600"/>
        </a:xfrm>
        <a:prstGeom prst="rect">
          <a:avLst/>
        </a:prstGeom>
        <a:noFill/>
        <a:ln w="9525" cmpd="sng">
          <a:noFill/>
        </a:ln>
      </xdr:spPr>
    </xdr:pic>
    <xdr:clientData/>
  </xdr:twoCellAnchor>
  <xdr:twoCellAnchor editAs="oneCell">
    <xdr:from>
      <xdr:col>27</xdr:col>
      <xdr:colOff>704850</xdr:colOff>
      <xdr:row>60</xdr:row>
      <xdr:rowOff>85725</xdr:rowOff>
    </xdr:from>
    <xdr:to>
      <xdr:col>32</xdr:col>
      <xdr:colOff>19050</xdr:colOff>
      <xdr:row>62</xdr:row>
      <xdr:rowOff>47625</xdr:rowOff>
    </xdr:to>
    <xdr:pic>
      <xdr:nvPicPr>
        <xdr:cNvPr id="23" name="図 40"/>
        <xdr:cNvPicPr preferRelativeResize="1">
          <a:picLocks noChangeAspect="0"/>
        </xdr:cNvPicPr>
      </xdr:nvPicPr>
      <xdr:blipFill>
        <a:blip r:embed="rId1"/>
        <a:srcRect l="-6248" t="13131" r="18751" b="-13131"/>
        <a:stretch>
          <a:fillRect/>
        </a:stretch>
      </xdr:blipFill>
      <xdr:spPr>
        <a:xfrm>
          <a:off x="6372225" y="10382250"/>
          <a:ext cx="247650" cy="228600"/>
        </a:xfrm>
        <a:prstGeom prst="rect">
          <a:avLst/>
        </a:prstGeom>
        <a:noFill/>
        <a:ln w="9525" cmpd="sng">
          <a:noFill/>
        </a:ln>
      </xdr:spPr>
    </xdr:pic>
    <xdr:clientData/>
  </xdr:twoCellAnchor>
  <xdr:twoCellAnchor editAs="oneCell">
    <xdr:from>
      <xdr:col>33</xdr:col>
      <xdr:colOff>800100</xdr:colOff>
      <xdr:row>6</xdr:row>
      <xdr:rowOff>352425</xdr:rowOff>
    </xdr:from>
    <xdr:to>
      <xdr:col>36</xdr:col>
      <xdr:colOff>76200</xdr:colOff>
      <xdr:row>7</xdr:row>
      <xdr:rowOff>180975</xdr:rowOff>
    </xdr:to>
    <xdr:pic>
      <xdr:nvPicPr>
        <xdr:cNvPr id="24" name="図 42"/>
        <xdr:cNvPicPr preferRelativeResize="1">
          <a:picLocks noChangeAspect="0"/>
        </xdr:cNvPicPr>
      </xdr:nvPicPr>
      <xdr:blipFill>
        <a:blip r:embed="rId1"/>
        <a:srcRect l="-3753" t="13131" r="16253" b="-13131"/>
        <a:stretch>
          <a:fillRect/>
        </a:stretch>
      </xdr:blipFill>
      <xdr:spPr>
        <a:xfrm>
          <a:off x="7448550" y="1400175"/>
          <a:ext cx="247650" cy="228600"/>
        </a:xfrm>
        <a:prstGeom prst="rect">
          <a:avLst/>
        </a:prstGeom>
        <a:noFill/>
        <a:ln w="9525" cmpd="sng">
          <a:noFill/>
        </a:ln>
      </xdr:spPr>
    </xdr:pic>
    <xdr:clientData/>
  </xdr:twoCellAnchor>
  <xdr:twoCellAnchor>
    <xdr:from>
      <xdr:col>42</xdr:col>
      <xdr:colOff>285750</xdr:colOff>
      <xdr:row>9</xdr:row>
      <xdr:rowOff>133350</xdr:rowOff>
    </xdr:from>
    <xdr:to>
      <xdr:col>42</xdr:col>
      <xdr:colOff>542925</xdr:colOff>
      <xdr:row>9</xdr:row>
      <xdr:rowOff>133350</xdr:rowOff>
    </xdr:to>
    <xdr:sp>
      <xdr:nvSpPr>
        <xdr:cNvPr id="25" name="直線コネクタ 25"/>
        <xdr:cNvSpPr>
          <a:spLocks/>
        </xdr:cNvSpPr>
      </xdr:nvSpPr>
      <xdr:spPr>
        <a:xfrm flipH="1">
          <a:off x="12420600" y="1981200"/>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295275</xdr:colOff>
      <xdr:row>9</xdr:row>
      <xdr:rowOff>142875</xdr:rowOff>
    </xdr:from>
    <xdr:to>
      <xdr:col>42</xdr:col>
      <xdr:colOff>304800</xdr:colOff>
      <xdr:row>13</xdr:row>
      <xdr:rowOff>104775</xdr:rowOff>
    </xdr:to>
    <xdr:sp>
      <xdr:nvSpPr>
        <xdr:cNvPr id="26" name="直線コネクタ 26"/>
        <xdr:cNvSpPr>
          <a:spLocks/>
        </xdr:cNvSpPr>
      </xdr:nvSpPr>
      <xdr:spPr>
        <a:xfrm>
          <a:off x="12430125" y="1990725"/>
          <a:ext cx="95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304800</xdr:colOff>
      <xdr:row>13</xdr:row>
      <xdr:rowOff>104775</xdr:rowOff>
    </xdr:from>
    <xdr:to>
      <xdr:col>42</xdr:col>
      <xdr:colOff>571500</xdr:colOff>
      <xdr:row>13</xdr:row>
      <xdr:rowOff>104775</xdr:rowOff>
    </xdr:to>
    <xdr:sp>
      <xdr:nvSpPr>
        <xdr:cNvPr id="27" name="直線矢印コネクタ 27"/>
        <xdr:cNvSpPr>
          <a:spLocks/>
        </xdr:cNvSpPr>
      </xdr:nvSpPr>
      <xdr:spPr>
        <a:xfrm>
          <a:off x="12439650" y="2752725"/>
          <a:ext cx="266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2</xdr:row>
      <xdr:rowOff>228600</xdr:rowOff>
    </xdr:from>
    <xdr:to>
      <xdr:col>42</xdr:col>
      <xdr:colOff>323850</xdr:colOff>
      <xdr:row>6</xdr:row>
      <xdr:rowOff>19050</xdr:rowOff>
    </xdr:to>
    <xdr:sp>
      <xdr:nvSpPr>
        <xdr:cNvPr id="28" name="直線矢印コネクタ 28"/>
        <xdr:cNvSpPr>
          <a:spLocks/>
        </xdr:cNvSpPr>
      </xdr:nvSpPr>
      <xdr:spPr>
        <a:xfrm flipH="1" flipV="1">
          <a:off x="11401425" y="590550"/>
          <a:ext cx="105727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542925</xdr:colOff>
      <xdr:row>6</xdr:row>
      <xdr:rowOff>19050</xdr:rowOff>
    </xdr:from>
    <xdr:to>
      <xdr:col>41</xdr:col>
      <xdr:colOff>409575</xdr:colOff>
      <xdr:row>26</xdr:row>
      <xdr:rowOff>57150</xdr:rowOff>
    </xdr:to>
    <xdr:sp>
      <xdr:nvSpPr>
        <xdr:cNvPr id="29" name="正方形/長方形 29"/>
        <xdr:cNvSpPr>
          <a:spLocks/>
        </xdr:cNvSpPr>
      </xdr:nvSpPr>
      <xdr:spPr>
        <a:xfrm>
          <a:off x="8162925" y="1066800"/>
          <a:ext cx="3629025" cy="3295650"/>
        </a:xfrm>
        <a:prstGeom prst="rect">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247650</xdr:colOff>
      <xdr:row>6</xdr:row>
      <xdr:rowOff>95250</xdr:rowOff>
    </xdr:from>
    <xdr:ext cx="2352675" cy="295275"/>
    <xdr:sp>
      <xdr:nvSpPr>
        <xdr:cNvPr id="30" name="テキスト ボックス 30"/>
        <xdr:cNvSpPr txBox="1">
          <a:spLocks noChangeArrowheads="1"/>
        </xdr:cNvSpPr>
      </xdr:nvSpPr>
      <xdr:spPr>
        <a:xfrm>
          <a:off x="8820150" y="1143000"/>
          <a:ext cx="2352675" cy="2952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本年度の必要経費の計算欄</a:t>
          </a:r>
        </a:p>
      </xdr:txBody>
    </xdr:sp>
    <xdr:clientData/>
  </xdr:oneCellAnchor>
  <xdr:twoCellAnchor>
    <xdr:from>
      <xdr:col>36</xdr:col>
      <xdr:colOff>447675</xdr:colOff>
      <xdr:row>41</xdr:row>
      <xdr:rowOff>152400</xdr:rowOff>
    </xdr:from>
    <xdr:to>
      <xdr:col>36</xdr:col>
      <xdr:colOff>923925</xdr:colOff>
      <xdr:row>41</xdr:row>
      <xdr:rowOff>152400</xdr:rowOff>
    </xdr:to>
    <xdr:sp>
      <xdr:nvSpPr>
        <xdr:cNvPr id="31" name="直線矢印コネクタ 31"/>
        <xdr:cNvSpPr>
          <a:spLocks/>
        </xdr:cNvSpPr>
      </xdr:nvSpPr>
      <xdr:spPr>
        <a:xfrm flipH="1" flipV="1">
          <a:off x="8067675" y="7458075"/>
          <a:ext cx="4762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25</xdr:row>
      <xdr:rowOff>257175</xdr:rowOff>
    </xdr:from>
    <xdr:to>
      <xdr:col>14</xdr:col>
      <xdr:colOff>57150</xdr:colOff>
      <xdr:row>27</xdr:row>
      <xdr:rowOff>85725</xdr:rowOff>
    </xdr:to>
    <xdr:pic>
      <xdr:nvPicPr>
        <xdr:cNvPr id="1" name="図 12"/>
        <xdr:cNvPicPr preferRelativeResize="1">
          <a:picLocks noChangeAspect="0"/>
        </xdr:cNvPicPr>
      </xdr:nvPicPr>
      <xdr:blipFill>
        <a:blip r:embed="rId1"/>
        <a:srcRect l="-8068" t="21337" r="20570" b="-21337"/>
        <a:stretch>
          <a:fillRect/>
        </a:stretch>
      </xdr:blipFill>
      <xdr:spPr>
        <a:xfrm>
          <a:off x="3495675" y="4276725"/>
          <a:ext cx="238125" cy="228600"/>
        </a:xfrm>
        <a:prstGeom prst="rect">
          <a:avLst/>
        </a:prstGeom>
        <a:noFill/>
        <a:ln w="9525" cmpd="sng">
          <a:noFill/>
        </a:ln>
      </xdr:spPr>
    </xdr:pic>
    <xdr:clientData/>
  </xdr:twoCellAnchor>
  <xdr:twoCellAnchor>
    <xdr:from>
      <xdr:col>1</xdr:col>
      <xdr:colOff>0</xdr:colOff>
      <xdr:row>6</xdr:row>
      <xdr:rowOff>0</xdr:rowOff>
    </xdr:from>
    <xdr:to>
      <xdr:col>36</xdr:col>
      <xdr:colOff>0</xdr:colOff>
      <xdr:row>38</xdr:row>
      <xdr:rowOff>0</xdr:rowOff>
    </xdr:to>
    <xdr:sp>
      <xdr:nvSpPr>
        <xdr:cNvPr id="2" name="角丸四角形 3"/>
        <xdr:cNvSpPr>
          <a:spLocks/>
        </xdr:cNvSpPr>
      </xdr:nvSpPr>
      <xdr:spPr>
        <a:xfrm>
          <a:off x="685800" y="1047750"/>
          <a:ext cx="6934200" cy="5467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47625</xdr:rowOff>
    </xdr:from>
    <xdr:to>
      <xdr:col>36</xdr:col>
      <xdr:colOff>0</xdr:colOff>
      <xdr:row>63</xdr:row>
      <xdr:rowOff>9525</xdr:rowOff>
    </xdr:to>
    <xdr:sp>
      <xdr:nvSpPr>
        <xdr:cNvPr id="3" name="角丸四角形 4"/>
        <xdr:cNvSpPr>
          <a:spLocks/>
        </xdr:cNvSpPr>
      </xdr:nvSpPr>
      <xdr:spPr>
        <a:xfrm>
          <a:off x="685800" y="6905625"/>
          <a:ext cx="6934200" cy="3933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31</xdr:row>
      <xdr:rowOff>38100</xdr:rowOff>
    </xdr:from>
    <xdr:to>
      <xdr:col>47</xdr:col>
      <xdr:colOff>0</xdr:colOff>
      <xdr:row>35</xdr:row>
      <xdr:rowOff>9525</xdr:rowOff>
    </xdr:to>
    <xdr:sp>
      <xdr:nvSpPr>
        <xdr:cNvPr id="4" name="正方形/長方形 1"/>
        <xdr:cNvSpPr>
          <a:spLocks/>
        </xdr:cNvSpPr>
      </xdr:nvSpPr>
      <xdr:spPr>
        <a:xfrm>
          <a:off x="14268450" y="5172075"/>
          <a:ext cx="0" cy="9144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885825</xdr:colOff>
      <xdr:row>30</xdr:row>
      <xdr:rowOff>219075</xdr:rowOff>
    </xdr:from>
    <xdr:ext cx="180975" cy="266700"/>
    <xdr:sp>
      <xdr:nvSpPr>
        <xdr:cNvPr id="5" name="テキスト ボックス 3"/>
        <xdr:cNvSpPr>
          <a:spLocks noChangeAspect="1"/>
        </xdr:cNvSpPr>
      </xdr:nvSpPr>
      <xdr:spPr>
        <a:xfrm>
          <a:off x="8505825" y="5076825"/>
          <a:ext cx="180975" cy="266700"/>
        </a:xfrm>
        <a:custGeom>
          <a:pathLst>
            <a:path h="321710" w="184731">
              <a:moveTo>
                <a:pt x="0" y="57150"/>
              </a:moveTo>
              <a:lnTo>
                <a:pt x="175206" y="0"/>
              </a:lnTo>
              <a:lnTo>
                <a:pt x="184731" y="321710"/>
              </a:lnTo>
              <a:lnTo>
                <a:pt x="0" y="321710"/>
              </a:lnTo>
              <a:lnTo>
                <a:pt x="0" y="57150"/>
              </a:lnTo>
              <a:close/>
            </a:path>
          </a:pathLst>
        </a:cu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885825</xdr:colOff>
      <xdr:row>30</xdr:row>
      <xdr:rowOff>142875</xdr:rowOff>
    </xdr:from>
    <xdr:ext cx="180975" cy="266700"/>
    <xdr:sp fLocksText="0">
      <xdr:nvSpPr>
        <xdr:cNvPr id="6" name="テキスト ボックス 11"/>
        <xdr:cNvSpPr txBox="1">
          <a:spLocks noChangeArrowheads="1"/>
        </xdr:cNvSpPr>
      </xdr:nvSpPr>
      <xdr:spPr>
        <a:xfrm>
          <a:off x="8505825" y="5000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47625</xdr:colOff>
      <xdr:row>35</xdr:row>
      <xdr:rowOff>114300</xdr:rowOff>
    </xdr:from>
    <xdr:to>
      <xdr:col>14</xdr:col>
      <xdr:colOff>57150</xdr:colOff>
      <xdr:row>37</xdr:row>
      <xdr:rowOff>66675</xdr:rowOff>
    </xdr:to>
    <xdr:pic>
      <xdr:nvPicPr>
        <xdr:cNvPr id="7" name="図 18"/>
        <xdr:cNvPicPr preferRelativeResize="1">
          <a:picLocks noChangeAspect="0"/>
        </xdr:cNvPicPr>
      </xdr:nvPicPr>
      <xdr:blipFill>
        <a:blip r:embed="rId1"/>
        <a:srcRect l="-6248" t="13131" r="18751" b="-13131"/>
        <a:stretch>
          <a:fillRect/>
        </a:stretch>
      </xdr:blipFill>
      <xdr:spPr>
        <a:xfrm>
          <a:off x="3486150" y="6191250"/>
          <a:ext cx="247650" cy="228600"/>
        </a:xfrm>
        <a:prstGeom prst="rect">
          <a:avLst/>
        </a:prstGeom>
        <a:noFill/>
        <a:ln w="9525" cmpd="sng">
          <a:noFill/>
        </a:ln>
      </xdr:spPr>
    </xdr:pic>
    <xdr:clientData/>
  </xdr:twoCellAnchor>
  <xdr:twoCellAnchor editAs="oneCell">
    <xdr:from>
      <xdr:col>18</xdr:col>
      <xdr:colOff>28575</xdr:colOff>
      <xdr:row>35</xdr:row>
      <xdr:rowOff>114300</xdr:rowOff>
    </xdr:from>
    <xdr:to>
      <xdr:col>21</xdr:col>
      <xdr:colOff>66675</xdr:colOff>
      <xdr:row>37</xdr:row>
      <xdr:rowOff>66675</xdr:rowOff>
    </xdr:to>
    <xdr:pic>
      <xdr:nvPicPr>
        <xdr:cNvPr id="8" name="図 21"/>
        <xdr:cNvPicPr preferRelativeResize="1">
          <a:picLocks noChangeAspect="0"/>
        </xdr:cNvPicPr>
      </xdr:nvPicPr>
      <xdr:blipFill>
        <a:blip r:embed="rId1"/>
        <a:srcRect l="-6248" t="13131" r="18751" b="-13131"/>
        <a:stretch>
          <a:fillRect/>
        </a:stretch>
      </xdr:blipFill>
      <xdr:spPr>
        <a:xfrm>
          <a:off x="4505325" y="6191250"/>
          <a:ext cx="247650" cy="228600"/>
        </a:xfrm>
        <a:prstGeom prst="rect">
          <a:avLst/>
        </a:prstGeom>
        <a:noFill/>
        <a:ln w="9525" cmpd="sng">
          <a:noFill/>
        </a:ln>
      </xdr:spPr>
    </xdr:pic>
    <xdr:clientData/>
  </xdr:twoCellAnchor>
  <xdr:twoCellAnchor editAs="oneCell">
    <xdr:from>
      <xdr:col>18</xdr:col>
      <xdr:colOff>38100</xdr:colOff>
      <xdr:row>25</xdr:row>
      <xdr:rowOff>238125</xdr:rowOff>
    </xdr:from>
    <xdr:to>
      <xdr:col>21</xdr:col>
      <xdr:colOff>76200</xdr:colOff>
      <xdr:row>27</xdr:row>
      <xdr:rowOff>66675</xdr:rowOff>
    </xdr:to>
    <xdr:pic>
      <xdr:nvPicPr>
        <xdr:cNvPr id="9" name="図 23"/>
        <xdr:cNvPicPr preferRelativeResize="1">
          <a:picLocks noChangeAspect="0"/>
        </xdr:cNvPicPr>
      </xdr:nvPicPr>
      <xdr:blipFill>
        <a:blip r:embed="rId1"/>
        <a:srcRect l="-6248" t="13131" r="18751" b="-13131"/>
        <a:stretch>
          <a:fillRect/>
        </a:stretch>
      </xdr:blipFill>
      <xdr:spPr>
        <a:xfrm>
          <a:off x="4514850" y="4257675"/>
          <a:ext cx="247650" cy="228600"/>
        </a:xfrm>
        <a:prstGeom prst="rect">
          <a:avLst/>
        </a:prstGeom>
        <a:noFill/>
        <a:ln w="9525" cmpd="sng">
          <a:noFill/>
        </a:ln>
      </xdr:spPr>
    </xdr:pic>
    <xdr:clientData/>
  </xdr:twoCellAnchor>
  <xdr:twoCellAnchor editAs="oneCell">
    <xdr:from>
      <xdr:col>24</xdr:col>
      <xdr:colOff>19050</xdr:colOff>
      <xdr:row>25</xdr:row>
      <xdr:rowOff>238125</xdr:rowOff>
    </xdr:from>
    <xdr:to>
      <xdr:col>27</xdr:col>
      <xdr:colOff>76200</xdr:colOff>
      <xdr:row>27</xdr:row>
      <xdr:rowOff>66675</xdr:rowOff>
    </xdr:to>
    <xdr:pic>
      <xdr:nvPicPr>
        <xdr:cNvPr id="10" name="図 24"/>
        <xdr:cNvPicPr preferRelativeResize="1">
          <a:picLocks noChangeAspect="0"/>
        </xdr:cNvPicPr>
      </xdr:nvPicPr>
      <xdr:blipFill>
        <a:blip r:embed="rId1"/>
        <a:srcRect l="-6248" t="13131" r="18751" b="-13131"/>
        <a:stretch>
          <a:fillRect/>
        </a:stretch>
      </xdr:blipFill>
      <xdr:spPr>
        <a:xfrm>
          <a:off x="5495925" y="4257675"/>
          <a:ext cx="247650" cy="228600"/>
        </a:xfrm>
        <a:prstGeom prst="rect">
          <a:avLst/>
        </a:prstGeom>
        <a:noFill/>
        <a:ln w="9525" cmpd="sng">
          <a:noFill/>
        </a:ln>
      </xdr:spPr>
    </xdr:pic>
    <xdr:clientData/>
  </xdr:twoCellAnchor>
  <xdr:twoCellAnchor editAs="oneCell">
    <xdr:from>
      <xdr:col>29</xdr:col>
      <xdr:colOff>9525</xdr:colOff>
      <xdr:row>25</xdr:row>
      <xdr:rowOff>247650</xdr:rowOff>
    </xdr:from>
    <xdr:to>
      <xdr:col>33</xdr:col>
      <xdr:colOff>66675</xdr:colOff>
      <xdr:row>27</xdr:row>
      <xdr:rowOff>76200</xdr:rowOff>
    </xdr:to>
    <xdr:pic>
      <xdr:nvPicPr>
        <xdr:cNvPr id="11" name="図 25"/>
        <xdr:cNvPicPr preferRelativeResize="1">
          <a:picLocks noChangeAspect="0"/>
        </xdr:cNvPicPr>
      </xdr:nvPicPr>
      <xdr:blipFill>
        <a:blip r:embed="rId1"/>
        <a:srcRect l="-6248" t="18055" r="18751" b="-18055"/>
        <a:stretch>
          <a:fillRect/>
        </a:stretch>
      </xdr:blipFill>
      <xdr:spPr>
        <a:xfrm>
          <a:off x="6467475" y="4267200"/>
          <a:ext cx="247650" cy="228600"/>
        </a:xfrm>
        <a:prstGeom prst="rect">
          <a:avLst/>
        </a:prstGeom>
        <a:noFill/>
        <a:ln w="9525" cmpd="sng">
          <a:noFill/>
        </a:ln>
      </xdr:spPr>
    </xdr:pic>
    <xdr:clientData/>
  </xdr:twoCellAnchor>
  <xdr:twoCellAnchor editAs="oneCell">
    <xdr:from>
      <xdr:col>24</xdr:col>
      <xdr:colOff>9525</xdr:colOff>
      <xdr:row>35</xdr:row>
      <xdr:rowOff>114300</xdr:rowOff>
    </xdr:from>
    <xdr:to>
      <xdr:col>27</xdr:col>
      <xdr:colOff>66675</xdr:colOff>
      <xdr:row>37</xdr:row>
      <xdr:rowOff>66675</xdr:rowOff>
    </xdr:to>
    <xdr:pic>
      <xdr:nvPicPr>
        <xdr:cNvPr id="12" name="図 26"/>
        <xdr:cNvPicPr preferRelativeResize="1">
          <a:picLocks noChangeAspect="0"/>
        </xdr:cNvPicPr>
      </xdr:nvPicPr>
      <xdr:blipFill>
        <a:blip r:embed="rId1"/>
        <a:srcRect l="-6248" t="13131" r="18751" b="-13131"/>
        <a:stretch>
          <a:fillRect/>
        </a:stretch>
      </xdr:blipFill>
      <xdr:spPr>
        <a:xfrm>
          <a:off x="5486400" y="6191250"/>
          <a:ext cx="247650" cy="228600"/>
        </a:xfrm>
        <a:prstGeom prst="rect">
          <a:avLst/>
        </a:prstGeom>
        <a:noFill/>
        <a:ln w="9525" cmpd="sng">
          <a:noFill/>
        </a:ln>
      </xdr:spPr>
    </xdr:pic>
    <xdr:clientData/>
  </xdr:twoCellAnchor>
  <xdr:twoCellAnchor editAs="oneCell">
    <xdr:from>
      <xdr:col>29</xdr:col>
      <xdr:colOff>0</xdr:colOff>
      <xdr:row>35</xdr:row>
      <xdr:rowOff>114300</xdr:rowOff>
    </xdr:from>
    <xdr:to>
      <xdr:col>33</xdr:col>
      <xdr:colOff>57150</xdr:colOff>
      <xdr:row>37</xdr:row>
      <xdr:rowOff>66675</xdr:rowOff>
    </xdr:to>
    <xdr:pic>
      <xdr:nvPicPr>
        <xdr:cNvPr id="13" name="図 28"/>
        <xdr:cNvPicPr preferRelativeResize="1">
          <a:picLocks noChangeAspect="0"/>
        </xdr:cNvPicPr>
      </xdr:nvPicPr>
      <xdr:blipFill>
        <a:blip r:embed="rId1"/>
        <a:srcRect l="-12500" t="13131" r="25001" b="-13131"/>
        <a:stretch>
          <a:fillRect/>
        </a:stretch>
      </xdr:blipFill>
      <xdr:spPr>
        <a:xfrm>
          <a:off x="6457950" y="6191250"/>
          <a:ext cx="247650" cy="228600"/>
        </a:xfrm>
        <a:prstGeom prst="rect">
          <a:avLst/>
        </a:prstGeom>
        <a:noFill/>
        <a:ln w="9525" cmpd="sng">
          <a:noFill/>
        </a:ln>
      </xdr:spPr>
    </xdr:pic>
    <xdr:clientData/>
  </xdr:twoCellAnchor>
  <xdr:twoCellAnchor editAs="oneCell">
    <xdr:from>
      <xdr:col>33</xdr:col>
      <xdr:colOff>790575</xdr:colOff>
      <xdr:row>27</xdr:row>
      <xdr:rowOff>114300</xdr:rowOff>
    </xdr:from>
    <xdr:to>
      <xdr:col>36</xdr:col>
      <xdr:colOff>66675</xdr:colOff>
      <xdr:row>29</xdr:row>
      <xdr:rowOff>66675</xdr:rowOff>
    </xdr:to>
    <xdr:pic>
      <xdr:nvPicPr>
        <xdr:cNvPr id="14" name="図 30"/>
        <xdr:cNvPicPr preferRelativeResize="1">
          <a:picLocks noChangeAspect="0"/>
        </xdr:cNvPicPr>
      </xdr:nvPicPr>
      <xdr:blipFill>
        <a:blip r:embed="rId1"/>
        <a:srcRect l="-6248" t="13131" r="18751" b="-13131"/>
        <a:stretch>
          <a:fillRect/>
        </a:stretch>
      </xdr:blipFill>
      <xdr:spPr>
        <a:xfrm>
          <a:off x="7439025" y="4533900"/>
          <a:ext cx="247650" cy="228600"/>
        </a:xfrm>
        <a:prstGeom prst="rect">
          <a:avLst/>
        </a:prstGeom>
        <a:noFill/>
        <a:ln w="9525" cmpd="sng">
          <a:noFill/>
        </a:ln>
      </xdr:spPr>
    </xdr:pic>
    <xdr:clientData/>
  </xdr:twoCellAnchor>
  <xdr:twoCellAnchor editAs="oneCell">
    <xdr:from>
      <xdr:col>6</xdr:col>
      <xdr:colOff>800100</xdr:colOff>
      <xdr:row>33</xdr:row>
      <xdr:rowOff>228600</xdr:rowOff>
    </xdr:from>
    <xdr:to>
      <xdr:col>9</xdr:col>
      <xdr:colOff>66675</xdr:colOff>
      <xdr:row>35</xdr:row>
      <xdr:rowOff>66675</xdr:rowOff>
    </xdr:to>
    <xdr:pic>
      <xdr:nvPicPr>
        <xdr:cNvPr id="15" name="図 31"/>
        <xdr:cNvPicPr preferRelativeResize="1">
          <a:picLocks noChangeAspect="0"/>
        </xdr:cNvPicPr>
      </xdr:nvPicPr>
      <xdr:blipFill>
        <a:blip r:embed="rId1"/>
        <a:srcRect l="-6248" t="13131" r="18751" b="-13131"/>
        <a:stretch>
          <a:fillRect/>
        </a:stretch>
      </xdr:blipFill>
      <xdr:spPr>
        <a:xfrm>
          <a:off x="2514600" y="5915025"/>
          <a:ext cx="247650" cy="228600"/>
        </a:xfrm>
        <a:prstGeom prst="rect">
          <a:avLst/>
        </a:prstGeom>
        <a:noFill/>
        <a:ln w="9525" cmpd="sng">
          <a:noFill/>
        </a:ln>
      </xdr:spPr>
    </xdr:pic>
    <xdr:clientData/>
  </xdr:twoCellAnchor>
  <xdr:twoCellAnchor editAs="oneCell">
    <xdr:from>
      <xdr:col>6</xdr:col>
      <xdr:colOff>800100</xdr:colOff>
      <xdr:row>35</xdr:row>
      <xdr:rowOff>123825</xdr:rowOff>
    </xdr:from>
    <xdr:to>
      <xdr:col>9</xdr:col>
      <xdr:colOff>66675</xdr:colOff>
      <xdr:row>37</xdr:row>
      <xdr:rowOff>76200</xdr:rowOff>
    </xdr:to>
    <xdr:pic>
      <xdr:nvPicPr>
        <xdr:cNvPr id="16" name="図 32"/>
        <xdr:cNvPicPr preferRelativeResize="1">
          <a:picLocks noChangeAspect="0"/>
        </xdr:cNvPicPr>
      </xdr:nvPicPr>
      <xdr:blipFill>
        <a:blip r:embed="rId1"/>
        <a:srcRect l="-6248" t="16413" r="18751" b="-16413"/>
        <a:stretch>
          <a:fillRect/>
        </a:stretch>
      </xdr:blipFill>
      <xdr:spPr>
        <a:xfrm>
          <a:off x="2514600" y="6200775"/>
          <a:ext cx="247650" cy="228600"/>
        </a:xfrm>
        <a:prstGeom prst="rect">
          <a:avLst/>
        </a:prstGeom>
        <a:noFill/>
        <a:ln w="9525" cmpd="sng">
          <a:noFill/>
        </a:ln>
      </xdr:spPr>
    </xdr:pic>
    <xdr:clientData/>
  </xdr:twoCellAnchor>
  <xdr:twoCellAnchor editAs="oneCell">
    <xdr:from>
      <xdr:col>14</xdr:col>
      <xdr:colOff>561975</xdr:colOff>
      <xdr:row>41</xdr:row>
      <xdr:rowOff>238125</xdr:rowOff>
    </xdr:from>
    <xdr:to>
      <xdr:col>18</xdr:col>
      <xdr:colOff>9525</xdr:colOff>
      <xdr:row>43</xdr:row>
      <xdr:rowOff>47625</xdr:rowOff>
    </xdr:to>
    <xdr:pic>
      <xdr:nvPicPr>
        <xdr:cNvPr id="17" name="図 34"/>
        <xdr:cNvPicPr preferRelativeResize="1">
          <a:picLocks noChangeAspect="0"/>
        </xdr:cNvPicPr>
      </xdr:nvPicPr>
      <xdr:blipFill>
        <a:blip r:embed="rId1"/>
        <a:srcRect l="-3471" t="13131" r="15972" b="-13131"/>
        <a:stretch>
          <a:fillRect/>
        </a:stretch>
      </xdr:blipFill>
      <xdr:spPr>
        <a:xfrm>
          <a:off x="4238625" y="7543800"/>
          <a:ext cx="247650" cy="228600"/>
        </a:xfrm>
        <a:prstGeom prst="rect">
          <a:avLst/>
        </a:prstGeom>
        <a:noFill/>
        <a:ln w="9525" cmpd="sng">
          <a:noFill/>
        </a:ln>
      </xdr:spPr>
    </xdr:pic>
    <xdr:clientData/>
  </xdr:twoCellAnchor>
  <xdr:twoCellAnchor editAs="oneCell">
    <xdr:from>
      <xdr:col>22</xdr:col>
      <xdr:colOff>276225</xdr:colOff>
      <xdr:row>41</xdr:row>
      <xdr:rowOff>238125</xdr:rowOff>
    </xdr:from>
    <xdr:to>
      <xdr:col>25</xdr:col>
      <xdr:colOff>28575</xdr:colOff>
      <xdr:row>43</xdr:row>
      <xdr:rowOff>47625</xdr:rowOff>
    </xdr:to>
    <xdr:pic>
      <xdr:nvPicPr>
        <xdr:cNvPr id="18" name="図 35"/>
        <xdr:cNvPicPr preferRelativeResize="1">
          <a:picLocks noChangeAspect="0"/>
        </xdr:cNvPicPr>
      </xdr:nvPicPr>
      <xdr:blipFill>
        <a:blip r:embed="rId1"/>
        <a:srcRect l="-3471" t="13131" r="15972" b="-13131"/>
        <a:stretch>
          <a:fillRect/>
        </a:stretch>
      </xdr:blipFill>
      <xdr:spPr>
        <a:xfrm>
          <a:off x="5305425" y="7543800"/>
          <a:ext cx="247650" cy="228600"/>
        </a:xfrm>
        <a:prstGeom prst="rect">
          <a:avLst/>
        </a:prstGeom>
        <a:noFill/>
        <a:ln w="9525" cmpd="sng">
          <a:noFill/>
        </a:ln>
      </xdr:spPr>
    </xdr:pic>
    <xdr:clientData/>
  </xdr:twoCellAnchor>
  <xdr:twoCellAnchor editAs="oneCell">
    <xdr:from>
      <xdr:col>27</xdr:col>
      <xdr:colOff>714375</xdr:colOff>
      <xdr:row>41</xdr:row>
      <xdr:rowOff>238125</xdr:rowOff>
    </xdr:from>
    <xdr:to>
      <xdr:col>32</xdr:col>
      <xdr:colOff>28575</xdr:colOff>
      <xdr:row>43</xdr:row>
      <xdr:rowOff>47625</xdr:rowOff>
    </xdr:to>
    <xdr:pic>
      <xdr:nvPicPr>
        <xdr:cNvPr id="19" name="図 36"/>
        <xdr:cNvPicPr preferRelativeResize="1">
          <a:picLocks noChangeAspect="0"/>
        </xdr:cNvPicPr>
      </xdr:nvPicPr>
      <xdr:blipFill>
        <a:blip r:embed="rId1"/>
        <a:srcRect l="-6248" t="13131" r="18751" b="-13131"/>
        <a:stretch>
          <a:fillRect/>
        </a:stretch>
      </xdr:blipFill>
      <xdr:spPr>
        <a:xfrm>
          <a:off x="6381750" y="7543800"/>
          <a:ext cx="247650" cy="228600"/>
        </a:xfrm>
        <a:prstGeom prst="rect">
          <a:avLst/>
        </a:prstGeom>
        <a:noFill/>
        <a:ln w="9525" cmpd="sng">
          <a:noFill/>
        </a:ln>
      </xdr:spPr>
    </xdr:pic>
    <xdr:clientData/>
  </xdr:twoCellAnchor>
  <xdr:twoCellAnchor editAs="oneCell">
    <xdr:from>
      <xdr:col>33</xdr:col>
      <xdr:colOff>800100</xdr:colOff>
      <xdr:row>41</xdr:row>
      <xdr:rowOff>238125</xdr:rowOff>
    </xdr:from>
    <xdr:to>
      <xdr:col>36</xdr:col>
      <xdr:colOff>76200</xdr:colOff>
      <xdr:row>43</xdr:row>
      <xdr:rowOff>47625</xdr:rowOff>
    </xdr:to>
    <xdr:pic>
      <xdr:nvPicPr>
        <xdr:cNvPr id="20" name="図 37"/>
        <xdr:cNvPicPr preferRelativeResize="1">
          <a:picLocks noChangeAspect="0"/>
        </xdr:cNvPicPr>
      </xdr:nvPicPr>
      <xdr:blipFill>
        <a:blip r:embed="rId1"/>
        <a:srcRect l="-3471" t="12698" r="15972" b="-12698"/>
        <a:stretch>
          <a:fillRect/>
        </a:stretch>
      </xdr:blipFill>
      <xdr:spPr>
        <a:xfrm>
          <a:off x="7448550" y="7543800"/>
          <a:ext cx="247650" cy="228600"/>
        </a:xfrm>
        <a:prstGeom prst="rect">
          <a:avLst/>
        </a:prstGeom>
        <a:noFill/>
        <a:ln w="9525" cmpd="sng">
          <a:noFill/>
        </a:ln>
      </xdr:spPr>
    </xdr:pic>
    <xdr:clientData/>
  </xdr:twoCellAnchor>
  <xdr:twoCellAnchor editAs="oneCell">
    <xdr:from>
      <xdr:col>14</xdr:col>
      <xdr:colOff>561975</xdr:colOff>
      <xdr:row>60</xdr:row>
      <xdr:rowOff>104775</xdr:rowOff>
    </xdr:from>
    <xdr:to>
      <xdr:col>18</xdr:col>
      <xdr:colOff>9525</xdr:colOff>
      <xdr:row>62</xdr:row>
      <xdr:rowOff>66675</xdr:rowOff>
    </xdr:to>
    <xdr:pic>
      <xdr:nvPicPr>
        <xdr:cNvPr id="21" name="図 38"/>
        <xdr:cNvPicPr preferRelativeResize="1">
          <a:picLocks noChangeAspect="0"/>
        </xdr:cNvPicPr>
      </xdr:nvPicPr>
      <xdr:blipFill>
        <a:blip r:embed="rId1"/>
        <a:srcRect l="-3471" t="21337" r="15972" b="-21337"/>
        <a:stretch>
          <a:fillRect/>
        </a:stretch>
      </xdr:blipFill>
      <xdr:spPr>
        <a:xfrm>
          <a:off x="4238625" y="10401300"/>
          <a:ext cx="247650" cy="228600"/>
        </a:xfrm>
        <a:prstGeom prst="rect">
          <a:avLst/>
        </a:prstGeom>
        <a:noFill/>
        <a:ln w="9525" cmpd="sng">
          <a:noFill/>
        </a:ln>
      </xdr:spPr>
    </xdr:pic>
    <xdr:clientData/>
  </xdr:twoCellAnchor>
  <xdr:twoCellAnchor editAs="oneCell">
    <xdr:from>
      <xdr:col>22</xdr:col>
      <xdr:colOff>276225</xdr:colOff>
      <xdr:row>60</xdr:row>
      <xdr:rowOff>85725</xdr:rowOff>
    </xdr:from>
    <xdr:to>
      <xdr:col>25</xdr:col>
      <xdr:colOff>28575</xdr:colOff>
      <xdr:row>62</xdr:row>
      <xdr:rowOff>47625</xdr:rowOff>
    </xdr:to>
    <xdr:pic>
      <xdr:nvPicPr>
        <xdr:cNvPr id="22" name="図 39"/>
        <xdr:cNvPicPr preferRelativeResize="1">
          <a:picLocks noChangeAspect="0"/>
        </xdr:cNvPicPr>
      </xdr:nvPicPr>
      <xdr:blipFill>
        <a:blip r:embed="rId1"/>
        <a:srcRect l="-6248" t="13131" r="18751" b="-13131"/>
        <a:stretch>
          <a:fillRect/>
        </a:stretch>
      </xdr:blipFill>
      <xdr:spPr>
        <a:xfrm>
          <a:off x="5305425" y="10382250"/>
          <a:ext cx="247650" cy="228600"/>
        </a:xfrm>
        <a:prstGeom prst="rect">
          <a:avLst/>
        </a:prstGeom>
        <a:noFill/>
        <a:ln w="9525" cmpd="sng">
          <a:noFill/>
        </a:ln>
      </xdr:spPr>
    </xdr:pic>
    <xdr:clientData/>
  </xdr:twoCellAnchor>
  <xdr:twoCellAnchor editAs="oneCell">
    <xdr:from>
      <xdr:col>27</xdr:col>
      <xdr:colOff>704850</xdr:colOff>
      <xdr:row>60</xdr:row>
      <xdr:rowOff>85725</xdr:rowOff>
    </xdr:from>
    <xdr:to>
      <xdr:col>32</xdr:col>
      <xdr:colOff>19050</xdr:colOff>
      <xdr:row>62</xdr:row>
      <xdr:rowOff>47625</xdr:rowOff>
    </xdr:to>
    <xdr:pic>
      <xdr:nvPicPr>
        <xdr:cNvPr id="23" name="図 40"/>
        <xdr:cNvPicPr preferRelativeResize="1">
          <a:picLocks noChangeAspect="0"/>
        </xdr:cNvPicPr>
      </xdr:nvPicPr>
      <xdr:blipFill>
        <a:blip r:embed="rId1"/>
        <a:srcRect l="-6248" t="13131" r="18751" b="-13131"/>
        <a:stretch>
          <a:fillRect/>
        </a:stretch>
      </xdr:blipFill>
      <xdr:spPr>
        <a:xfrm>
          <a:off x="6372225" y="10382250"/>
          <a:ext cx="247650" cy="228600"/>
        </a:xfrm>
        <a:prstGeom prst="rect">
          <a:avLst/>
        </a:prstGeom>
        <a:noFill/>
        <a:ln w="9525" cmpd="sng">
          <a:noFill/>
        </a:ln>
      </xdr:spPr>
    </xdr:pic>
    <xdr:clientData/>
  </xdr:twoCellAnchor>
  <xdr:twoCellAnchor editAs="oneCell">
    <xdr:from>
      <xdr:col>33</xdr:col>
      <xdr:colOff>800100</xdr:colOff>
      <xdr:row>6</xdr:row>
      <xdr:rowOff>352425</xdr:rowOff>
    </xdr:from>
    <xdr:to>
      <xdr:col>36</xdr:col>
      <xdr:colOff>76200</xdr:colOff>
      <xdr:row>7</xdr:row>
      <xdr:rowOff>180975</xdr:rowOff>
    </xdr:to>
    <xdr:pic>
      <xdr:nvPicPr>
        <xdr:cNvPr id="24" name="図 42"/>
        <xdr:cNvPicPr preferRelativeResize="1">
          <a:picLocks noChangeAspect="0"/>
        </xdr:cNvPicPr>
      </xdr:nvPicPr>
      <xdr:blipFill>
        <a:blip r:embed="rId1"/>
        <a:srcRect l="-3753" t="13131" r="16253" b="-13131"/>
        <a:stretch>
          <a:fillRect/>
        </a:stretch>
      </xdr:blipFill>
      <xdr:spPr>
        <a:xfrm>
          <a:off x="7448550" y="1400175"/>
          <a:ext cx="247650" cy="228600"/>
        </a:xfrm>
        <a:prstGeom prst="rect">
          <a:avLst/>
        </a:prstGeom>
        <a:noFill/>
        <a:ln w="9525" cmpd="sng">
          <a:noFill/>
        </a:ln>
      </xdr:spPr>
    </xdr:pic>
    <xdr:clientData/>
  </xdr:twoCellAnchor>
  <xdr:twoCellAnchor>
    <xdr:from>
      <xdr:col>42</xdr:col>
      <xdr:colOff>285750</xdr:colOff>
      <xdr:row>9</xdr:row>
      <xdr:rowOff>133350</xdr:rowOff>
    </xdr:from>
    <xdr:to>
      <xdr:col>42</xdr:col>
      <xdr:colOff>542925</xdr:colOff>
      <xdr:row>9</xdr:row>
      <xdr:rowOff>133350</xdr:rowOff>
    </xdr:to>
    <xdr:sp>
      <xdr:nvSpPr>
        <xdr:cNvPr id="25" name="直線コネクタ 8"/>
        <xdr:cNvSpPr>
          <a:spLocks/>
        </xdr:cNvSpPr>
      </xdr:nvSpPr>
      <xdr:spPr>
        <a:xfrm flipH="1">
          <a:off x="12420600" y="1981200"/>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295275</xdr:colOff>
      <xdr:row>9</xdr:row>
      <xdr:rowOff>142875</xdr:rowOff>
    </xdr:from>
    <xdr:to>
      <xdr:col>42</xdr:col>
      <xdr:colOff>304800</xdr:colOff>
      <xdr:row>13</xdr:row>
      <xdr:rowOff>104775</xdr:rowOff>
    </xdr:to>
    <xdr:sp>
      <xdr:nvSpPr>
        <xdr:cNvPr id="26" name="直線コネクタ 33"/>
        <xdr:cNvSpPr>
          <a:spLocks/>
        </xdr:cNvSpPr>
      </xdr:nvSpPr>
      <xdr:spPr>
        <a:xfrm>
          <a:off x="12430125" y="1990725"/>
          <a:ext cx="95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304800</xdr:colOff>
      <xdr:row>13</xdr:row>
      <xdr:rowOff>104775</xdr:rowOff>
    </xdr:from>
    <xdr:to>
      <xdr:col>42</xdr:col>
      <xdr:colOff>571500</xdr:colOff>
      <xdr:row>13</xdr:row>
      <xdr:rowOff>104775</xdr:rowOff>
    </xdr:to>
    <xdr:sp>
      <xdr:nvSpPr>
        <xdr:cNvPr id="27" name="直線矢印コネクタ 14"/>
        <xdr:cNvSpPr>
          <a:spLocks/>
        </xdr:cNvSpPr>
      </xdr:nvSpPr>
      <xdr:spPr>
        <a:xfrm>
          <a:off x="12439650" y="2752725"/>
          <a:ext cx="266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2</xdr:row>
      <xdr:rowOff>228600</xdr:rowOff>
    </xdr:from>
    <xdr:to>
      <xdr:col>42</xdr:col>
      <xdr:colOff>323850</xdr:colOff>
      <xdr:row>6</xdr:row>
      <xdr:rowOff>19050</xdr:rowOff>
    </xdr:to>
    <xdr:sp>
      <xdr:nvSpPr>
        <xdr:cNvPr id="28" name="直線矢印コネクタ 20"/>
        <xdr:cNvSpPr>
          <a:spLocks/>
        </xdr:cNvSpPr>
      </xdr:nvSpPr>
      <xdr:spPr>
        <a:xfrm flipH="1" flipV="1">
          <a:off x="11401425" y="590550"/>
          <a:ext cx="105727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542925</xdr:colOff>
      <xdr:row>6</xdr:row>
      <xdr:rowOff>19050</xdr:rowOff>
    </xdr:from>
    <xdr:to>
      <xdr:col>41</xdr:col>
      <xdr:colOff>409575</xdr:colOff>
      <xdr:row>26</xdr:row>
      <xdr:rowOff>57150</xdr:rowOff>
    </xdr:to>
    <xdr:sp>
      <xdr:nvSpPr>
        <xdr:cNvPr id="29" name="正方形/長方形 5"/>
        <xdr:cNvSpPr>
          <a:spLocks/>
        </xdr:cNvSpPr>
      </xdr:nvSpPr>
      <xdr:spPr>
        <a:xfrm>
          <a:off x="8162925" y="1066800"/>
          <a:ext cx="3629025" cy="3295650"/>
        </a:xfrm>
        <a:prstGeom prst="rect">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247650</xdr:colOff>
      <xdr:row>6</xdr:row>
      <xdr:rowOff>95250</xdr:rowOff>
    </xdr:from>
    <xdr:ext cx="2352675" cy="295275"/>
    <xdr:sp>
      <xdr:nvSpPr>
        <xdr:cNvPr id="30" name="テキスト ボックス 6"/>
        <xdr:cNvSpPr txBox="1">
          <a:spLocks noChangeArrowheads="1"/>
        </xdr:cNvSpPr>
      </xdr:nvSpPr>
      <xdr:spPr>
        <a:xfrm>
          <a:off x="8820150" y="1143000"/>
          <a:ext cx="2352675" cy="2952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本年度の必要経費の計算欄</a:t>
          </a:r>
        </a:p>
      </xdr:txBody>
    </xdr:sp>
    <xdr:clientData/>
  </xdr:oneCellAnchor>
  <xdr:twoCellAnchor>
    <xdr:from>
      <xdr:col>36</xdr:col>
      <xdr:colOff>447675</xdr:colOff>
      <xdr:row>41</xdr:row>
      <xdr:rowOff>152400</xdr:rowOff>
    </xdr:from>
    <xdr:to>
      <xdr:col>36</xdr:col>
      <xdr:colOff>923925</xdr:colOff>
      <xdr:row>41</xdr:row>
      <xdr:rowOff>152400</xdr:rowOff>
    </xdr:to>
    <xdr:sp>
      <xdr:nvSpPr>
        <xdr:cNvPr id="31" name="直線矢印コネクタ 9"/>
        <xdr:cNvSpPr>
          <a:spLocks/>
        </xdr:cNvSpPr>
      </xdr:nvSpPr>
      <xdr:spPr>
        <a:xfrm flipH="1" flipV="1">
          <a:off x="8067675" y="7458075"/>
          <a:ext cx="4762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K105"/>
  <sheetViews>
    <sheetView showGridLines="0" tabSelected="1" zoomScalePageLayoutView="0" workbookViewId="0" topLeftCell="A1">
      <selection activeCell="BV59" sqref="BV59"/>
    </sheetView>
  </sheetViews>
  <sheetFormatPr defaultColWidth="9.00390625" defaultRowHeight="13.5"/>
  <cols>
    <col min="1" max="1" width="9.00390625" style="62" customWidth="1"/>
    <col min="2" max="2" width="3.375" style="62" customWidth="1"/>
    <col min="3" max="3" width="0.6171875" style="62" customWidth="1"/>
    <col min="4" max="4" width="1.25" style="62" customWidth="1"/>
    <col min="5" max="5" width="1.4921875" style="62" customWidth="1"/>
    <col min="6" max="6" width="2.25390625" style="62" customWidth="1"/>
    <col min="7" max="7" width="2.625" style="62" customWidth="1"/>
    <col min="8" max="8" width="1.25" style="62" customWidth="1"/>
    <col min="9" max="9" width="1.00390625" style="62" customWidth="1"/>
    <col min="10" max="11" width="2.25390625" style="62" customWidth="1"/>
    <col min="12" max="12" width="2.125" style="62" customWidth="1"/>
    <col min="13" max="13" width="1.25" style="62" customWidth="1"/>
    <col min="14" max="14" width="0.875" style="62" customWidth="1"/>
    <col min="15" max="15" width="2.625" style="62" customWidth="1"/>
    <col min="16" max="16" width="2.375" style="62" customWidth="1"/>
    <col min="17" max="17" width="2.25390625" style="62" customWidth="1"/>
    <col min="18" max="18" width="3.75390625" style="62" customWidth="1"/>
    <col min="19" max="19" width="0.6171875" style="62" customWidth="1"/>
    <col min="20" max="20" width="0.74609375" style="62" customWidth="1"/>
    <col min="21" max="21" width="1.37890625" style="62" customWidth="1"/>
    <col min="22" max="22" width="0.6171875" style="62" customWidth="1"/>
    <col min="23" max="23" width="3.375" style="62" customWidth="1"/>
    <col min="24" max="24" width="2.625" style="62" customWidth="1"/>
    <col min="25" max="25" width="2.125" style="62" customWidth="1"/>
    <col min="26" max="26" width="3.50390625" style="62" customWidth="1"/>
    <col min="27" max="27" width="3.125" style="62" customWidth="1"/>
    <col min="28" max="28" width="1.4921875" style="62" customWidth="1"/>
    <col min="29" max="29" width="2.50390625" style="62" customWidth="1"/>
    <col min="30" max="30" width="2.625" style="62" customWidth="1"/>
    <col min="31" max="31" width="0.875" style="62" customWidth="1"/>
    <col min="32" max="32" width="1.625" style="62" customWidth="1"/>
    <col min="33" max="33" width="1.875" style="62" customWidth="1"/>
    <col min="34" max="34" width="2.50390625" style="62" customWidth="1"/>
    <col min="35" max="35" width="1.12109375" style="62" customWidth="1"/>
    <col min="36" max="36" width="0.875" style="62" customWidth="1"/>
    <col min="37" max="38" width="1.875" style="62" customWidth="1"/>
    <col min="39" max="39" width="2.625" style="62" customWidth="1"/>
    <col min="40" max="40" width="1.875" style="62" customWidth="1"/>
    <col min="41" max="41" width="2.625" style="62" customWidth="1"/>
    <col min="42" max="42" width="2.375" style="62" customWidth="1"/>
    <col min="43" max="43" width="2.25390625" style="62" customWidth="1"/>
    <col min="44" max="44" width="0.6171875" style="62" customWidth="1"/>
    <col min="45" max="45" width="1.875" style="62" customWidth="1"/>
    <col min="46" max="46" width="1.4921875" style="62" customWidth="1"/>
    <col min="47" max="47" width="2.625" style="62" customWidth="1"/>
    <col min="48" max="48" width="1.875" style="62" customWidth="1"/>
    <col min="49" max="49" width="0.5" style="62" customWidth="1"/>
    <col min="50" max="50" width="3.75390625" style="62" customWidth="1"/>
    <col min="51" max="51" width="2.00390625" style="62" customWidth="1"/>
    <col min="52" max="52" width="0.74609375" style="62" customWidth="1"/>
    <col min="53" max="53" width="1.25" style="62" customWidth="1"/>
    <col min="54" max="54" width="1.00390625" style="62" customWidth="1"/>
    <col min="55" max="55" width="1.75390625" style="62" customWidth="1"/>
    <col min="56" max="56" width="2.625" style="62" customWidth="1"/>
    <col min="57" max="57" width="1.875" style="62" customWidth="1"/>
    <col min="58" max="58" width="3.50390625" style="62" customWidth="1"/>
    <col min="59" max="59" width="3.125" style="62" customWidth="1"/>
    <col min="60" max="60" width="4.00390625" style="62" customWidth="1"/>
    <col min="61" max="61" width="0.6171875" style="62" customWidth="1"/>
    <col min="62" max="63" width="3.375" style="0" customWidth="1"/>
    <col min="64" max="64" width="18.00390625" style="0" customWidth="1"/>
    <col min="65" max="65" width="3.125" style="0" customWidth="1"/>
    <col min="66" max="67" width="8.125" style="0" customWidth="1"/>
    <col min="68" max="68" width="8.25390625" style="0" customWidth="1"/>
    <col min="69" max="74" width="8.125" style="0" customWidth="1"/>
    <col min="75" max="75" width="18.00390625" style="0" customWidth="1"/>
    <col min="78" max="78" width="3.375" style="0" customWidth="1"/>
  </cols>
  <sheetData>
    <row r="1" spans="10:54" ht="18.75" customHeight="1">
      <c r="J1" s="117" t="s">
        <v>137</v>
      </c>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64"/>
    </row>
    <row r="2" spans="10:54" ht="9" customHeight="1">
      <c r="J2" s="65"/>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row>
    <row r="3" spans="2:74" ht="24.75" customHeight="1">
      <c r="B3" s="118" t="str">
        <f>IF(BN8&lt;31,"（令和","（平成")</f>
        <v>（令和</v>
      </c>
      <c r="C3" s="118"/>
      <c r="D3" s="118"/>
      <c r="E3" s="118"/>
      <c r="F3" s="119" t="str">
        <f>WIDECHAR(BN8)</f>
        <v>１</v>
      </c>
      <c r="G3" s="119"/>
      <c r="H3" s="119"/>
      <c r="I3" s="119"/>
      <c r="J3" s="120" t="s">
        <v>138</v>
      </c>
      <c r="K3" s="120"/>
      <c r="L3" s="120"/>
      <c r="M3" s="6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20" t="s">
        <v>139</v>
      </c>
      <c r="AU3" s="120"/>
      <c r="AV3" s="120"/>
      <c r="AW3" s="120"/>
      <c r="AX3" s="121"/>
      <c r="AY3" s="121"/>
      <c r="AZ3" s="121"/>
      <c r="BA3" s="121"/>
      <c r="BB3" s="121"/>
      <c r="BC3" s="121"/>
      <c r="BD3" s="121"/>
      <c r="BE3" s="121"/>
      <c r="BF3" s="121"/>
      <c r="BG3" s="121"/>
      <c r="BH3" s="121"/>
      <c r="BI3" s="67"/>
      <c r="BL3" s="113"/>
      <c r="BR3" s="62"/>
      <c r="BS3" s="62"/>
      <c r="BT3" s="62"/>
      <c r="BU3" s="62"/>
      <c r="BV3" s="62"/>
    </row>
    <row r="4" spans="2:76" ht="5.25" customHeight="1">
      <c r="B4" s="68"/>
      <c r="C4" s="68"/>
      <c r="D4" s="68"/>
      <c r="E4" s="68"/>
      <c r="F4" s="68"/>
      <c r="G4" s="68"/>
      <c r="H4" s="68"/>
      <c r="I4" s="68"/>
      <c r="J4" s="68"/>
      <c r="K4" s="68"/>
      <c r="L4" s="68"/>
      <c r="M4" s="6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69"/>
      <c r="AU4" s="70"/>
      <c r="AV4" s="70"/>
      <c r="AW4" s="70"/>
      <c r="AX4" s="1"/>
      <c r="AY4" s="1"/>
      <c r="AZ4" s="1"/>
      <c r="BA4" s="1"/>
      <c r="BB4" s="1"/>
      <c r="BC4" s="1"/>
      <c r="BD4" s="1"/>
      <c r="BE4" s="1"/>
      <c r="BF4" s="1"/>
      <c r="BG4" s="1"/>
      <c r="BH4" s="1"/>
      <c r="BI4" s="1"/>
      <c r="BJ4" s="71" t="s">
        <v>140</v>
      </c>
      <c r="BK4" s="71"/>
      <c r="BM4" s="72"/>
      <c r="BN4" s="122" t="s">
        <v>141</v>
      </c>
      <c r="BO4" s="123"/>
      <c r="BR4" s="148" t="s">
        <v>142</v>
      </c>
      <c r="BW4" s="128" t="s">
        <v>143</v>
      </c>
      <c r="BX4" s="11"/>
    </row>
    <row r="5" spans="2:76" ht="9" customHeight="1">
      <c r="B5" s="131" t="s">
        <v>144</v>
      </c>
      <c r="C5" s="132"/>
      <c r="D5" s="135"/>
      <c r="E5" s="136"/>
      <c r="F5" s="136"/>
      <c r="G5" s="136"/>
      <c r="H5" s="136"/>
      <c r="I5" s="136"/>
      <c r="J5" s="136"/>
      <c r="K5" s="136"/>
      <c r="L5" s="136"/>
      <c r="M5" s="136"/>
      <c r="N5" s="136"/>
      <c r="O5" s="136"/>
      <c r="P5" s="136"/>
      <c r="Q5" s="136"/>
      <c r="R5" s="136"/>
      <c r="S5" s="136"/>
      <c r="T5" s="136"/>
      <c r="U5" s="137"/>
      <c r="V5" s="138" t="s">
        <v>211</v>
      </c>
      <c r="W5" s="139"/>
      <c r="X5" s="138" t="s">
        <v>212</v>
      </c>
      <c r="Y5" s="142"/>
      <c r="Z5" s="143">
        <v>1</v>
      </c>
      <c r="AA5" s="143"/>
      <c r="AB5" s="11"/>
      <c r="AC5" s="139" t="s">
        <v>213</v>
      </c>
      <c r="AD5" s="138" t="s">
        <v>212</v>
      </c>
      <c r="AE5" s="142"/>
      <c r="AF5" s="142"/>
      <c r="AG5" s="143">
        <v>1</v>
      </c>
      <c r="AH5" s="143"/>
      <c r="AI5" s="143"/>
      <c r="AJ5" s="143"/>
      <c r="AK5" s="142" t="s">
        <v>213</v>
      </c>
      <c r="AL5" s="139"/>
      <c r="AM5" s="138" t="s">
        <v>212</v>
      </c>
      <c r="AN5" s="142"/>
      <c r="AO5" s="144"/>
      <c r="AP5" s="144"/>
      <c r="AQ5" s="144"/>
      <c r="AR5" s="142" t="s">
        <v>213</v>
      </c>
      <c r="AS5" s="142"/>
      <c r="AT5" s="139"/>
      <c r="AU5" s="138" t="s">
        <v>212</v>
      </c>
      <c r="AV5" s="142"/>
      <c r="AW5" s="144"/>
      <c r="AX5" s="144"/>
      <c r="AY5" s="144"/>
      <c r="AZ5" s="144"/>
      <c r="BA5" s="142" t="s">
        <v>213</v>
      </c>
      <c r="BB5" s="142"/>
      <c r="BC5" s="139"/>
      <c r="BD5" s="138" t="s">
        <v>212</v>
      </c>
      <c r="BE5" s="142"/>
      <c r="BF5" s="143"/>
      <c r="BG5" s="143"/>
      <c r="BH5" s="142" t="s">
        <v>213</v>
      </c>
      <c r="BI5" s="73"/>
      <c r="BJ5" s="145" t="s">
        <v>145</v>
      </c>
      <c r="BK5" s="74"/>
      <c r="BN5" s="124"/>
      <c r="BO5" s="125"/>
      <c r="BP5" s="75"/>
      <c r="BQ5" s="75"/>
      <c r="BR5" s="149"/>
      <c r="BS5" s="75"/>
      <c r="BT5" s="75"/>
      <c r="BU5" s="75"/>
      <c r="BV5" s="75"/>
      <c r="BW5" s="129"/>
      <c r="BX5" s="11"/>
    </row>
    <row r="6" spans="2:76" ht="9" customHeight="1">
      <c r="B6" s="131"/>
      <c r="C6" s="132"/>
      <c r="D6" s="135"/>
      <c r="E6" s="136"/>
      <c r="F6" s="136"/>
      <c r="G6" s="136"/>
      <c r="H6" s="136"/>
      <c r="I6" s="136"/>
      <c r="J6" s="136"/>
      <c r="K6" s="136"/>
      <c r="L6" s="136"/>
      <c r="M6" s="136"/>
      <c r="N6" s="136"/>
      <c r="O6" s="136"/>
      <c r="P6" s="136"/>
      <c r="Q6" s="136"/>
      <c r="R6" s="136"/>
      <c r="S6" s="136"/>
      <c r="T6" s="136"/>
      <c r="U6" s="137"/>
      <c r="V6" s="138"/>
      <c r="W6" s="139"/>
      <c r="X6" s="138"/>
      <c r="Y6" s="142"/>
      <c r="Z6" s="143"/>
      <c r="AA6" s="143"/>
      <c r="AB6" s="11"/>
      <c r="AC6" s="139"/>
      <c r="AD6" s="138"/>
      <c r="AE6" s="142"/>
      <c r="AF6" s="142"/>
      <c r="AG6" s="143"/>
      <c r="AH6" s="143"/>
      <c r="AI6" s="143"/>
      <c r="AJ6" s="143"/>
      <c r="AK6" s="142"/>
      <c r="AL6" s="139"/>
      <c r="AM6" s="138"/>
      <c r="AN6" s="142"/>
      <c r="AO6" s="144"/>
      <c r="AP6" s="144"/>
      <c r="AQ6" s="144"/>
      <c r="AR6" s="142"/>
      <c r="AS6" s="142"/>
      <c r="AT6" s="139"/>
      <c r="AU6" s="138"/>
      <c r="AV6" s="142"/>
      <c r="AW6" s="144"/>
      <c r="AX6" s="144"/>
      <c r="AY6" s="144"/>
      <c r="AZ6" s="144"/>
      <c r="BA6" s="142"/>
      <c r="BB6" s="142"/>
      <c r="BC6" s="139"/>
      <c r="BD6" s="138"/>
      <c r="BE6" s="142"/>
      <c r="BF6" s="143"/>
      <c r="BG6" s="143"/>
      <c r="BH6" s="142"/>
      <c r="BI6" s="73"/>
      <c r="BJ6" s="145"/>
      <c r="BK6" s="76"/>
      <c r="BN6" s="124"/>
      <c r="BO6" s="125"/>
      <c r="BP6" s="75"/>
      <c r="BQ6" s="75"/>
      <c r="BR6" s="146">
        <v>1</v>
      </c>
      <c r="BS6" s="147" t="s">
        <v>146</v>
      </c>
      <c r="BT6" s="147"/>
      <c r="BU6" s="147"/>
      <c r="BV6" s="147"/>
      <c r="BW6" s="129"/>
      <c r="BX6" s="11"/>
    </row>
    <row r="7" spans="2:76" ht="5.25" customHeight="1">
      <c r="B7" s="131"/>
      <c r="C7" s="132"/>
      <c r="D7" s="150"/>
      <c r="E7" s="151"/>
      <c r="F7" s="151"/>
      <c r="G7" s="151"/>
      <c r="H7" s="151"/>
      <c r="I7" s="151"/>
      <c r="J7" s="151"/>
      <c r="K7" s="151"/>
      <c r="L7" s="151"/>
      <c r="M7" s="151"/>
      <c r="N7" s="151"/>
      <c r="O7" s="151"/>
      <c r="P7" s="151"/>
      <c r="Q7" s="151"/>
      <c r="R7" s="151"/>
      <c r="S7" s="151"/>
      <c r="T7" s="151"/>
      <c r="U7" s="152"/>
      <c r="V7" s="138"/>
      <c r="W7" s="139"/>
      <c r="X7" s="156"/>
      <c r="Y7" s="157"/>
      <c r="Z7" s="157"/>
      <c r="AA7" s="157"/>
      <c r="AB7" s="157"/>
      <c r="AC7" s="158"/>
      <c r="AD7" s="162"/>
      <c r="AE7" s="163"/>
      <c r="AF7" s="163"/>
      <c r="AG7" s="163"/>
      <c r="AH7" s="163"/>
      <c r="AI7" s="163"/>
      <c r="AJ7" s="163"/>
      <c r="AK7" s="163"/>
      <c r="AL7" s="164"/>
      <c r="AM7" s="138"/>
      <c r="AN7" s="142"/>
      <c r="AO7" s="142"/>
      <c r="AP7" s="142"/>
      <c r="AQ7" s="142"/>
      <c r="AR7" s="142"/>
      <c r="AS7" s="142"/>
      <c r="AT7" s="139"/>
      <c r="AU7" s="169"/>
      <c r="AV7" s="170"/>
      <c r="AW7" s="170"/>
      <c r="AX7" s="170"/>
      <c r="AY7" s="170"/>
      <c r="AZ7" s="170"/>
      <c r="BA7" s="170"/>
      <c r="BB7" s="170"/>
      <c r="BC7" s="171"/>
      <c r="BD7" s="138"/>
      <c r="BE7" s="142"/>
      <c r="BF7" s="142"/>
      <c r="BG7" s="142"/>
      <c r="BH7" s="142"/>
      <c r="BI7" s="73"/>
      <c r="BJ7" s="145"/>
      <c r="BK7" s="76"/>
      <c r="BN7" s="126"/>
      <c r="BO7" s="127"/>
      <c r="BP7" s="75"/>
      <c r="BQ7" s="75"/>
      <c r="BR7" s="147"/>
      <c r="BS7" s="147"/>
      <c r="BT7" s="147"/>
      <c r="BU7" s="147"/>
      <c r="BV7" s="147"/>
      <c r="BW7" s="130"/>
      <c r="BX7" s="11"/>
    </row>
    <row r="8" spans="2:75" ht="5.25" customHeight="1">
      <c r="B8" s="131"/>
      <c r="C8" s="132"/>
      <c r="D8" s="150"/>
      <c r="E8" s="151"/>
      <c r="F8" s="151"/>
      <c r="G8" s="151"/>
      <c r="H8" s="151"/>
      <c r="I8" s="151"/>
      <c r="J8" s="151"/>
      <c r="K8" s="151"/>
      <c r="L8" s="151"/>
      <c r="M8" s="151"/>
      <c r="N8" s="151"/>
      <c r="O8" s="151"/>
      <c r="P8" s="151"/>
      <c r="Q8" s="151"/>
      <c r="R8" s="151"/>
      <c r="S8" s="151"/>
      <c r="T8" s="151"/>
      <c r="U8" s="152"/>
      <c r="V8" s="138"/>
      <c r="W8" s="139"/>
      <c r="X8" s="156"/>
      <c r="Y8" s="157"/>
      <c r="Z8" s="157"/>
      <c r="AA8" s="157"/>
      <c r="AB8" s="157"/>
      <c r="AC8" s="158"/>
      <c r="AD8" s="162"/>
      <c r="AE8" s="163"/>
      <c r="AF8" s="163"/>
      <c r="AG8" s="163"/>
      <c r="AH8" s="163"/>
      <c r="AI8" s="163"/>
      <c r="AJ8" s="163"/>
      <c r="AK8" s="163"/>
      <c r="AL8" s="164"/>
      <c r="AM8" s="138"/>
      <c r="AN8" s="142"/>
      <c r="AO8" s="142"/>
      <c r="AP8" s="142"/>
      <c r="AQ8" s="142"/>
      <c r="AR8" s="142"/>
      <c r="AS8" s="142"/>
      <c r="AT8" s="139"/>
      <c r="AU8" s="169"/>
      <c r="AV8" s="170"/>
      <c r="AW8" s="170"/>
      <c r="AX8" s="170"/>
      <c r="AY8" s="170"/>
      <c r="AZ8" s="170"/>
      <c r="BA8" s="170"/>
      <c r="BB8" s="170"/>
      <c r="BC8" s="171"/>
      <c r="BD8" s="138"/>
      <c r="BE8" s="142"/>
      <c r="BF8" s="142"/>
      <c r="BG8" s="142"/>
      <c r="BH8" s="142"/>
      <c r="BI8" s="73"/>
      <c r="BJ8" s="145"/>
      <c r="BK8" s="76"/>
      <c r="BM8" s="77"/>
      <c r="BN8" s="175">
        <v>1</v>
      </c>
      <c r="BO8" s="176"/>
      <c r="BP8" s="75"/>
      <c r="BQ8" s="75"/>
      <c r="BR8" s="147"/>
      <c r="BS8" s="147"/>
      <c r="BT8" s="147"/>
      <c r="BU8" s="147"/>
      <c r="BV8" s="147"/>
      <c r="BW8" s="181" t="s">
        <v>147</v>
      </c>
    </row>
    <row r="9" spans="2:75" ht="6" customHeight="1">
      <c r="B9" s="131"/>
      <c r="C9" s="132"/>
      <c r="D9" s="153"/>
      <c r="E9" s="154"/>
      <c r="F9" s="154"/>
      <c r="G9" s="154"/>
      <c r="H9" s="154"/>
      <c r="I9" s="154"/>
      <c r="J9" s="154"/>
      <c r="K9" s="154"/>
      <c r="L9" s="154"/>
      <c r="M9" s="154"/>
      <c r="N9" s="154"/>
      <c r="O9" s="154"/>
      <c r="P9" s="154"/>
      <c r="Q9" s="154"/>
      <c r="R9" s="154"/>
      <c r="S9" s="154"/>
      <c r="T9" s="154"/>
      <c r="U9" s="155"/>
      <c r="V9" s="140"/>
      <c r="W9" s="141"/>
      <c r="X9" s="159"/>
      <c r="Y9" s="160"/>
      <c r="Z9" s="160"/>
      <c r="AA9" s="160"/>
      <c r="AB9" s="160"/>
      <c r="AC9" s="161"/>
      <c r="AD9" s="165"/>
      <c r="AE9" s="166"/>
      <c r="AF9" s="166"/>
      <c r="AG9" s="166"/>
      <c r="AH9" s="166"/>
      <c r="AI9" s="166"/>
      <c r="AJ9" s="166"/>
      <c r="AK9" s="166"/>
      <c r="AL9" s="167"/>
      <c r="AM9" s="140"/>
      <c r="AN9" s="168"/>
      <c r="AO9" s="168"/>
      <c r="AP9" s="168"/>
      <c r="AQ9" s="168"/>
      <c r="AR9" s="168"/>
      <c r="AS9" s="168"/>
      <c r="AT9" s="141"/>
      <c r="AU9" s="172"/>
      <c r="AV9" s="173"/>
      <c r="AW9" s="173"/>
      <c r="AX9" s="173"/>
      <c r="AY9" s="173"/>
      <c r="AZ9" s="173"/>
      <c r="BA9" s="173"/>
      <c r="BB9" s="173"/>
      <c r="BC9" s="174"/>
      <c r="BD9" s="140"/>
      <c r="BE9" s="168"/>
      <c r="BF9" s="168"/>
      <c r="BG9" s="168"/>
      <c r="BH9" s="168"/>
      <c r="BI9" s="73"/>
      <c r="BJ9" s="145"/>
      <c r="BK9" s="76"/>
      <c r="BN9" s="177"/>
      <c r="BO9" s="178"/>
      <c r="BP9" s="75"/>
      <c r="BQ9" s="75"/>
      <c r="BR9" s="147">
        <v>2</v>
      </c>
      <c r="BS9" s="147" t="s">
        <v>214</v>
      </c>
      <c r="BT9" s="147"/>
      <c r="BU9" s="147"/>
      <c r="BV9" s="147"/>
      <c r="BW9" s="182"/>
    </row>
    <row r="10" spans="2:75" ht="7.5" customHeight="1">
      <c r="B10" s="131"/>
      <c r="C10" s="132"/>
      <c r="D10" s="183" t="s">
        <v>148</v>
      </c>
      <c r="E10" s="184"/>
      <c r="F10" s="184"/>
      <c r="G10" s="184"/>
      <c r="H10" s="184"/>
      <c r="I10" s="184"/>
      <c r="J10" s="184"/>
      <c r="K10" s="184"/>
      <c r="L10" s="184"/>
      <c r="M10" s="184"/>
      <c r="N10" s="184"/>
      <c r="O10" s="184"/>
      <c r="P10" s="184"/>
      <c r="Q10" s="184"/>
      <c r="R10" s="184"/>
      <c r="S10" s="184"/>
      <c r="T10" s="184"/>
      <c r="U10" s="185"/>
      <c r="V10" s="192" t="s">
        <v>108</v>
      </c>
      <c r="W10" s="193"/>
      <c r="X10" s="194" t="s">
        <v>149</v>
      </c>
      <c r="Y10" s="195"/>
      <c r="Z10" s="195"/>
      <c r="AA10" s="195"/>
      <c r="AB10" s="195"/>
      <c r="AC10" s="196"/>
      <c r="AD10" s="203" t="s">
        <v>147</v>
      </c>
      <c r="AE10" s="204"/>
      <c r="AF10" s="204"/>
      <c r="AG10" s="204"/>
      <c r="AH10" s="204"/>
      <c r="AI10" s="204"/>
      <c r="AJ10" s="204"/>
      <c r="AK10" s="204"/>
      <c r="AL10" s="205"/>
      <c r="AM10" s="203"/>
      <c r="AN10" s="204"/>
      <c r="AO10" s="204"/>
      <c r="AP10" s="204"/>
      <c r="AQ10" s="204"/>
      <c r="AR10" s="204"/>
      <c r="AS10" s="204"/>
      <c r="AT10" s="205"/>
      <c r="AU10" s="203"/>
      <c r="AV10" s="204"/>
      <c r="AW10" s="204"/>
      <c r="AX10" s="204"/>
      <c r="AY10" s="204"/>
      <c r="AZ10" s="204"/>
      <c r="BA10" s="204"/>
      <c r="BB10" s="204"/>
      <c r="BC10" s="205"/>
      <c r="BD10" s="203"/>
      <c r="BE10" s="204"/>
      <c r="BF10" s="204"/>
      <c r="BG10" s="204"/>
      <c r="BH10" s="204"/>
      <c r="BI10" s="63"/>
      <c r="BJ10" s="145"/>
      <c r="BK10" s="76"/>
      <c r="BN10" s="177"/>
      <c r="BO10" s="178"/>
      <c r="BP10" s="75"/>
      <c r="BQ10" s="75"/>
      <c r="BR10" s="147"/>
      <c r="BS10" s="147"/>
      <c r="BT10" s="147"/>
      <c r="BU10" s="147"/>
      <c r="BV10" s="147"/>
      <c r="BW10" s="182"/>
    </row>
    <row r="11" spans="2:75" ht="10.5" customHeight="1">
      <c r="B11" s="131"/>
      <c r="C11" s="132"/>
      <c r="D11" s="186"/>
      <c r="E11" s="187"/>
      <c r="F11" s="187"/>
      <c r="G11" s="187"/>
      <c r="H11" s="187"/>
      <c r="I11" s="187"/>
      <c r="J11" s="187"/>
      <c r="K11" s="187"/>
      <c r="L11" s="187"/>
      <c r="M11" s="187"/>
      <c r="N11" s="187"/>
      <c r="O11" s="187"/>
      <c r="P11" s="187"/>
      <c r="Q11" s="187"/>
      <c r="R11" s="187"/>
      <c r="S11" s="187"/>
      <c r="T11" s="187"/>
      <c r="U11" s="188"/>
      <c r="V11" s="138"/>
      <c r="W11" s="139"/>
      <c r="X11" s="197"/>
      <c r="Y11" s="198"/>
      <c r="Z11" s="198"/>
      <c r="AA11" s="198"/>
      <c r="AB11" s="198"/>
      <c r="AC11" s="199"/>
      <c r="AD11" s="206"/>
      <c r="AE11" s="207"/>
      <c r="AF11" s="207"/>
      <c r="AG11" s="207"/>
      <c r="AH11" s="207"/>
      <c r="AI11" s="207"/>
      <c r="AJ11" s="207"/>
      <c r="AK11" s="207"/>
      <c r="AL11" s="208"/>
      <c r="AM11" s="206"/>
      <c r="AN11" s="207"/>
      <c r="AO11" s="207"/>
      <c r="AP11" s="207"/>
      <c r="AQ11" s="207"/>
      <c r="AR11" s="207"/>
      <c r="AS11" s="207"/>
      <c r="AT11" s="208"/>
      <c r="AU11" s="206"/>
      <c r="AV11" s="207"/>
      <c r="AW11" s="207"/>
      <c r="AX11" s="207"/>
      <c r="AY11" s="207"/>
      <c r="AZ11" s="207"/>
      <c r="BA11" s="207"/>
      <c r="BB11" s="207"/>
      <c r="BC11" s="208"/>
      <c r="BD11" s="206"/>
      <c r="BE11" s="207"/>
      <c r="BF11" s="207"/>
      <c r="BG11" s="207"/>
      <c r="BH11" s="207"/>
      <c r="BI11" s="63"/>
      <c r="BJ11" s="145"/>
      <c r="BK11" s="76"/>
      <c r="BM11" s="77"/>
      <c r="BN11" s="179"/>
      <c r="BO11" s="180"/>
      <c r="BP11" s="75"/>
      <c r="BQ11" s="75"/>
      <c r="BR11" s="147">
        <v>3</v>
      </c>
      <c r="BS11" s="147" t="s">
        <v>216</v>
      </c>
      <c r="BT11" s="147"/>
      <c r="BU11" s="147"/>
      <c r="BV11" s="147"/>
      <c r="BW11" s="182" t="s">
        <v>150</v>
      </c>
    </row>
    <row r="12" spans="2:75" ht="5.25" customHeight="1">
      <c r="B12" s="131"/>
      <c r="C12" s="132"/>
      <c r="D12" s="186"/>
      <c r="E12" s="187"/>
      <c r="F12" s="187"/>
      <c r="G12" s="187"/>
      <c r="H12" s="187"/>
      <c r="I12" s="187"/>
      <c r="J12" s="187"/>
      <c r="K12" s="187"/>
      <c r="L12" s="187"/>
      <c r="M12" s="187"/>
      <c r="N12" s="187"/>
      <c r="O12" s="187"/>
      <c r="P12" s="187"/>
      <c r="Q12" s="187"/>
      <c r="R12" s="187"/>
      <c r="S12" s="187"/>
      <c r="T12" s="187"/>
      <c r="U12" s="188"/>
      <c r="V12" s="138"/>
      <c r="W12" s="139"/>
      <c r="X12" s="197"/>
      <c r="Y12" s="198"/>
      <c r="Z12" s="198"/>
      <c r="AA12" s="198"/>
      <c r="AB12" s="198"/>
      <c r="AC12" s="199"/>
      <c r="AD12" s="206"/>
      <c r="AE12" s="207"/>
      <c r="AF12" s="207"/>
      <c r="AG12" s="207"/>
      <c r="AH12" s="207"/>
      <c r="AI12" s="207"/>
      <c r="AJ12" s="207"/>
      <c r="AK12" s="207"/>
      <c r="AL12" s="208"/>
      <c r="AM12" s="206"/>
      <c r="AN12" s="207"/>
      <c r="AO12" s="207"/>
      <c r="AP12" s="207"/>
      <c r="AQ12" s="207"/>
      <c r="AR12" s="207"/>
      <c r="AS12" s="207"/>
      <c r="AT12" s="208"/>
      <c r="AU12" s="206"/>
      <c r="AV12" s="207"/>
      <c r="AW12" s="207"/>
      <c r="AX12" s="207"/>
      <c r="AY12" s="207"/>
      <c r="AZ12" s="207"/>
      <c r="BA12" s="207"/>
      <c r="BB12" s="207"/>
      <c r="BC12" s="208"/>
      <c r="BD12" s="206"/>
      <c r="BE12" s="207"/>
      <c r="BF12" s="207"/>
      <c r="BG12" s="207"/>
      <c r="BH12" s="207"/>
      <c r="BI12" s="63"/>
      <c r="BJ12" s="145"/>
      <c r="BK12" s="76"/>
      <c r="BN12" s="212" t="s">
        <v>151</v>
      </c>
      <c r="BO12" s="212"/>
      <c r="BP12" s="212"/>
      <c r="BQ12" s="212"/>
      <c r="BR12" s="147"/>
      <c r="BS12" s="147"/>
      <c r="BT12" s="147"/>
      <c r="BU12" s="147"/>
      <c r="BV12" s="147"/>
      <c r="BW12" s="182"/>
    </row>
    <row r="13" spans="2:75" ht="5.25" customHeight="1">
      <c r="B13" s="131"/>
      <c r="C13" s="132"/>
      <c r="D13" s="189"/>
      <c r="E13" s="190"/>
      <c r="F13" s="190"/>
      <c r="G13" s="190"/>
      <c r="H13" s="190"/>
      <c r="I13" s="190"/>
      <c r="J13" s="190"/>
      <c r="K13" s="190"/>
      <c r="L13" s="190"/>
      <c r="M13" s="190"/>
      <c r="N13" s="190"/>
      <c r="O13" s="190"/>
      <c r="P13" s="190"/>
      <c r="Q13" s="190"/>
      <c r="R13" s="190"/>
      <c r="S13" s="190"/>
      <c r="T13" s="190"/>
      <c r="U13" s="191"/>
      <c r="V13" s="140"/>
      <c r="W13" s="141"/>
      <c r="X13" s="200"/>
      <c r="Y13" s="201"/>
      <c r="Z13" s="201"/>
      <c r="AA13" s="201"/>
      <c r="AB13" s="201"/>
      <c r="AC13" s="202"/>
      <c r="AD13" s="209"/>
      <c r="AE13" s="210"/>
      <c r="AF13" s="210"/>
      <c r="AG13" s="210"/>
      <c r="AH13" s="210"/>
      <c r="AI13" s="210"/>
      <c r="AJ13" s="210"/>
      <c r="AK13" s="210"/>
      <c r="AL13" s="211"/>
      <c r="AM13" s="209"/>
      <c r="AN13" s="210"/>
      <c r="AO13" s="210"/>
      <c r="AP13" s="210"/>
      <c r="AQ13" s="210"/>
      <c r="AR13" s="210"/>
      <c r="AS13" s="210"/>
      <c r="AT13" s="211"/>
      <c r="AU13" s="209"/>
      <c r="AV13" s="210"/>
      <c r="AW13" s="210"/>
      <c r="AX13" s="210"/>
      <c r="AY13" s="210"/>
      <c r="AZ13" s="210"/>
      <c r="BA13" s="210"/>
      <c r="BB13" s="210"/>
      <c r="BC13" s="211"/>
      <c r="BD13" s="209"/>
      <c r="BE13" s="210"/>
      <c r="BF13" s="210"/>
      <c r="BG13" s="210"/>
      <c r="BH13" s="210"/>
      <c r="BI13" s="12"/>
      <c r="BJ13" s="213">
        <v>26</v>
      </c>
      <c r="BK13" s="78"/>
      <c r="BN13" s="212"/>
      <c r="BO13" s="212"/>
      <c r="BP13" s="212"/>
      <c r="BQ13" s="212"/>
      <c r="BR13" s="147">
        <v>4</v>
      </c>
      <c r="BS13" s="214" t="s">
        <v>217</v>
      </c>
      <c r="BT13" s="214"/>
      <c r="BU13" s="214"/>
      <c r="BV13" s="214"/>
      <c r="BW13" s="182"/>
    </row>
    <row r="14" spans="2:76" ht="9.75" customHeight="1">
      <c r="B14" s="131"/>
      <c r="C14" s="132"/>
      <c r="D14" s="183" t="s">
        <v>152</v>
      </c>
      <c r="E14" s="184"/>
      <c r="F14" s="184"/>
      <c r="G14" s="184"/>
      <c r="H14" s="184"/>
      <c r="I14" s="184"/>
      <c r="J14" s="184"/>
      <c r="K14" s="184"/>
      <c r="L14" s="184"/>
      <c r="M14" s="184"/>
      <c r="N14" s="184"/>
      <c r="O14" s="184"/>
      <c r="P14" s="184"/>
      <c r="Q14" s="184"/>
      <c r="R14" s="184"/>
      <c r="S14" s="184"/>
      <c r="T14" s="184"/>
      <c r="U14" s="185"/>
      <c r="V14" s="192" t="s">
        <v>109</v>
      </c>
      <c r="W14" s="193"/>
      <c r="X14" s="194" t="s">
        <v>153</v>
      </c>
      <c r="Y14" s="195"/>
      <c r="Z14" s="195"/>
      <c r="AA14" s="195"/>
      <c r="AB14" s="195"/>
      <c r="AC14" s="196"/>
      <c r="AD14" s="203" t="s">
        <v>342</v>
      </c>
      <c r="AE14" s="204"/>
      <c r="AF14" s="204"/>
      <c r="AG14" s="204"/>
      <c r="AH14" s="204"/>
      <c r="AI14" s="204"/>
      <c r="AJ14" s="204"/>
      <c r="AK14" s="204"/>
      <c r="AL14" s="205"/>
      <c r="AM14" s="194"/>
      <c r="AN14" s="195"/>
      <c r="AO14" s="195"/>
      <c r="AP14" s="195"/>
      <c r="AQ14" s="195"/>
      <c r="AR14" s="195"/>
      <c r="AS14" s="195"/>
      <c r="AT14" s="196"/>
      <c r="AU14" s="203"/>
      <c r="AV14" s="204"/>
      <c r="AW14" s="204"/>
      <c r="AX14" s="204"/>
      <c r="AY14" s="204"/>
      <c r="AZ14" s="204"/>
      <c r="BA14" s="204"/>
      <c r="BB14" s="204"/>
      <c r="BC14" s="205"/>
      <c r="BD14" s="203"/>
      <c r="BE14" s="204"/>
      <c r="BF14" s="204"/>
      <c r="BG14" s="204"/>
      <c r="BH14" s="204"/>
      <c r="BI14" s="63"/>
      <c r="BJ14" s="213"/>
      <c r="BK14" s="79"/>
      <c r="BM14" s="77"/>
      <c r="BN14" s="212"/>
      <c r="BO14" s="212"/>
      <c r="BP14" s="212"/>
      <c r="BQ14" s="212"/>
      <c r="BR14" s="147"/>
      <c r="BS14" s="214"/>
      <c r="BT14" s="214"/>
      <c r="BU14" s="214"/>
      <c r="BV14" s="214"/>
      <c r="BW14" s="182" t="s">
        <v>154</v>
      </c>
      <c r="BX14" s="77"/>
    </row>
    <row r="15" spans="2:115" ht="18.75" customHeight="1">
      <c r="B15" s="131"/>
      <c r="C15" s="132"/>
      <c r="D15" s="189"/>
      <c r="E15" s="190"/>
      <c r="F15" s="190"/>
      <c r="G15" s="190"/>
      <c r="H15" s="190"/>
      <c r="I15" s="190"/>
      <c r="J15" s="190"/>
      <c r="K15" s="190"/>
      <c r="L15" s="190"/>
      <c r="M15" s="190"/>
      <c r="N15" s="190"/>
      <c r="O15" s="190"/>
      <c r="P15" s="190"/>
      <c r="Q15" s="190"/>
      <c r="R15" s="190"/>
      <c r="S15" s="190"/>
      <c r="T15" s="190"/>
      <c r="U15" s="191"/>
      <c r="V15" s="140"/>
      <c r="W15" s="141"/>
      <c r="X15" s="200"/>
      <c r="Y15" s="201"/>
      <c r="Z15" s="201"/>
      <c r="AA15" s="201"/>
      <c r="AB15" s="201"/>
      <c r="AC15" s="202"/>
      <c r="AD15" s="209"/>
      <c r="AE15" s="210"/>
      <c r="AF15" s="210"/>
      <c r="AG15" s="210"/>
      <c r="AH15" s="210"/>
      <c r="AI15" s="210"/>
      <c r="AJ15" s="210"/>
      <c r="AK15" s="210"/>
      <c r="AL15" s="211"/>
      <c r="AM15" s="200"/>
      <c r="AN15" s="201"/>
      <c r="AO15" s="201"/>
      <c r="AP15" s="201"/>
      <c r="AQ15" s="201"/>
      <c r="AR15" s="201"/>
      <c r="AS15" s="201"/>
      <c r="AT15" s="202"/>
      <c r="AU15" s="209"/>
      <c r="AV15" s="210"/>
      <c r="AW15" s="210"/>
      <c r="AX15" s="210"/>
      <c r="AY15" s="210"/>
      <c r="AZ15" s="210"/>
      <c r="BA15" s="210"/>
      <c r="BB15" s="210"/>
      <c r="BC15" s="211"/>
      <c r="BD15" s="209"/>
      <c r="BE15" s="210"/>
      <c r="BF15" s="210"/>
      <c r="BG15" s="210"/>
      <c r="BH15" s="210"/>
      <c r="BI15" s="12"/>
      <c r="BJ15" s="215" t="s">
        <v>155</v>
      </c>
      <c r="BK15" s="80"/>
      <c r="BM15" s="77"/>
      <c r="BR15" s="81"/>
      <c r="BS15" s="82"/>
      <c r="BT15" s="82"/>
      <c r="BU15" s="83"/>
      <c r="BV15" s="83"/>
      <c r="BW15" s="182"/>
      <c r="BX15" s="77"/>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row>
    <row r="16" spans="2:76" ht="9.75" customHeight="1">
      <c r="B16" s="131"/>
      <c r="C16" s="132"/>
      <c r="D16" s="183" t="s">
        <v>156</v>
      </c>
      <c r="E16" s="184"/>
      <c r="F16" s="184"/>
      <c r="G16" s="184"/>
      <c r="H16" s="184"/>
      <c r="I16" s="184"/>
      <c r="J16" s="184"/>
      <c r="K16" s="184"/>
      <c r="L16" s="184"/>
      <c r="M16" s="184"/>
      <c r="N16" s="184"/>
      <c r="O16" s="184"/>
      <c r="P16" s="184"/>
      <c r="Q16" s="184"/>
      <c r="R16" s="184"/>
      <c r="S16" s="184"/>
      <c r="T16" s="184"/>
      <c r="U16" s="185"/>
      <c r="V16" s="192" t="s">
        <v>110</v>
      </c>
      <c r="W16" s="193"/>
      <c r="X16" s="216">
        <f>+Y16</f>
        <v>43585</v>
      </c>
      <c r="Y16" s="217">
        <v>43585</v>
      </c>
      <c r="Z16" s="217"/>
      <c r="AA16" s="217"/>
      <c r="AB16" s="217"/>
      <c r="AC16" s="218"/>
      <c r="AD16" s="216">
        <f>+AE16</f>
        <v>43586</v>
      </c>
      <c r="AE16" s="217">
        <v>43586</v>
      </c>
      <c r="AF16" s="217"/>
      <c r="AG16" s="217"/>
      <c r="AH16" s="217"/>
      <c r="AI16" s="217"/>
      <c r="AJ16" s="217"/>
      <c r="AK16" s="217"/>
      <c r="AL16" s="218"/>
      <c r="AM16" s="216" t="str">
        <f>+AN16</f>
        <v>･     ･</v>
      </c>
      <c r="AN16" s="217" t="s">
        <v>220</v>
      </c>
      <c r="AO16" s="217"/>
      <c r="AP16" s="217"/>
      <c r="AQ16" s="217"/>
      <c r="AR16" s="217"/>
      <c r="AS16" s="217"/>
      <c r="AT16" s="218"/>
      <c r="AU16" s="216" t="str">
        <f>+AV16</f>
        <v>･     ･</v>
      </c>
      <c r="AV16" s="217" t="s">
        <v>157</v>
      </c>
      <c r="AW16" s="217"/>
      <c r="AX16" s="217"/>
      <c r="AY16" s="217"/>
      <c r="AZ16" s="217"/>
      <c r="BA16" s="217"/>
      <c r="BB16" s="217"/>
      <c r="BC16" s="218"/>
      <c r="BD16" s="216" t="str">
        <f>+BE16</f>
        <v>･     ･</v>
      </c>
      <c r="BE16" s="217" t="s">
        <v>220</v>
      </c>
      <c r="BF16" s="217"/>
      <c r="BG16" s="217"/>
      <c r="BH16" s="217"/>
      <c r="BI16" s="41"/>
      <c r="BJ16" s="215"/>
      <c r="BK16" s="79"/>
      <c r="BM16" s="77"/>
      <c r="BR16" s="75"/>
      <c r="BS16" s="85"/>
      <c r="BT16" s="85"/>
      <c r="BU16" s="83"/>
      <c r="BV16" s="83"/>
      <c r="BW16" s="182" t="s">
        <v>158</v>
      </c>
      <c r="BX16" s="77"/>
    </row>
    <row r="17" spans="2:76" ht="18.75" customHeight="1">
      <c r="B17" s="131"/>
      <c r="C17" s="132"/>
      <c r="D17" s="189"/>
      <c r="E17" s="190"/>
      <c r="F17" s="190"/>
      <c r="G17" s="190"/>
      <c r="H17" s="190"/>
      <c r="I17" s="190"/>
      <c r="J17" s="190"/>
      <c r="K17" s="190"/>
      <c r="L17" s="190"/>
      <c r="M17" s="190"/>
      <c r="N17" s="190"/>
      <c r="O17" s="190"/>
      <c r="P17" s="190"/>
      <c r="Q17" s="190"/>
      <c r="R17" s="190"/>
      <c r="S17" s="190"/>
      <c r="T17" s="190"/>
      <c r="U17" s="191"/>
      <c r="V17" s="140"/>
      <c r="W17" s="141"/>
      <c r="X17" s="140"/>
      <c r="Y17" s="219"/>
      <c r="Z17" s="219"/>
      <c r="AA17" s="219"/>
      <c r="AB17" s="219"/>
      <c r="AC17" s="220"/>
      <c r="AD17" s="140"/>
      <c r="AE17" s="219"/>
      <c r="AF17" s="219"/>
      <c r="AG17" s="219"/>
      <c r="AH17" s="219"/>
      <c r="AI17" s="219"/>
      <c r="AJ17" s="219"/>
      <c r="AK17" s="219"/>
      <c r="AL17" s="220"/>
      <c r="AM17" s="140"/>
      <c r="AN17" s="219"/>
      <c r="AO17" s="219"/>
      <c r="AP17" s="219"/>
      <c r="AQ17" s="219"/>
      <c r="AR17" s="219"/>
      <c r="AS17" s="219"/>
      <c r="AT17" s="220"/>
      <c r="AU17" s="140"/>
      <c r="AV17" s="219"/>
      <c r="AW17" s="219"/>
      <c r="AX17" s="219"/>
      <c r="AY17" s="219"/>
      <c r="AZ17" s="219"/>
      <c r="BA17" s="219"/>
      <c r="BB17" s="219"/>
      <c r="BC17" s="220"/>
      <c r="BD17" s="140"/>
      <c r="BE17" s="219"/>
      <c r="BF17" s="219"/>
      <c r="BG17" s="219"/>
      <c r="BH17" s="219"/>
      <c r="BI17" s="41"/>
      <c r="BJ17" s="215"/>
      <c r="BK17" s="79"/>
      <c r="BL17" s="77"/>
      <c r="BM17" s="77"/>
      <c r="BN17" s="221" t="s">
        <v>159</v>
      </c>
      <c r="BO17" s="222"/>
      <c r="BP17" s="221" t="s">
        <v>160</v>
      </c>
      <c r="BQ17" s="222"/>
      <c r="BR17" s="75"/>
      <c r="BS17" s="225" t="s">
        <v>161</v>
      </c>
      <c r="BT17" s="226"/>
      <c r="BU17" s="86"/>
      <c r="BV17" s="86"/>
      <c r="BW17" s="182"/>
      <c r="BX17" s="77"/>
    </row>
    <row r="18" spans="2:74" ht="9.75" customHeight="1">
      <c r="B18" s="131"/>
      <c r="C18" s="132"/>
      <c r="D18" s="229" t="s">
        <v>221</v>
      </c>
      <c r="E18" s="230"/>
      <c r="F18" s="230"/>
      <c r="G18" s="230"/>
      <c r="H18" s="230"/>
      <c r="I18" s="230"/>
      <c r="J18" s="230"/>
      <c r="K18" s="230"/>
      <c r="L18" s="230"/>
      <c r="M18" s="230"/>
      <c r="N18" s="230"/>
      <c r="O18" s="230"/>
      <c r="P18" s="230"/>
      <c r="Q18" s="230"/>
      <c r="R18" s="230"/>
      <c r="S18" s="230"/>
      <c r="T18" s="230"/>
      <c r="U18" s="231"/>
      <c r="V18" s="192" t="s">
        <v>111</v>
      </c>
      <c r="W18" s="193"/>
      <c r="X18" s="216">
        <f>+Y18</f>
        <v>43585</v>
      </c>
      <c r="Y18" s="217">
        <v>43585</v>
      </c>
      <c r="Z18" s="217"/>
      <c r="AA18" s="217"/>
      <c r="AB18" s="217"/>
      <c r="AC18" s="218"/>
      <c r="AD18" s="216">
        <f>+AE18</f>
        <v>43586</v>
      </c>
      <c r="AE18" s="217">
        <v>43586</v>
      </c>
      <c r="AF18" s="217"/>
      <c r="AG18" s="217"/>
      <c r="AH18" s="217"/>
      <c r="AI18" s="217"/>
      <c r="AJ18" s="217"/>
      <c r="AK18" s="217"/>
      <c r="AL18" s="218"/>
      <c r="AM18" s="216" t="str">
        <f>+AN18</f>
        <v>･     ･</v>
      </c>
      <c r="AN18" s="217" t="s">
        <v>220</v>
      </c>
      <c r="AO18" s="217"/>
      <c r="AP18" s="217"/>
      <c r="AQ18" s="217"/>
      <c r="AR18" s="217"/>
      <c r="AS18" s="217"/>
      <c r="AT18" s="218"/>
      <c r="AU18" s="216" t="str">
        <f>+AV18</f>
        <v>･     ･</v>
      </c>
      <c r="AV18" s="217" t="s">
        <v>157</v>
      </c>
      <c r="AW18" s="217"/>
      <c r="AX18" s="217"/>
      <c r="AY18" s="217"/>
      <c r="AZ18" s="217"/>
      <c r="BA18" s="217"/>
      <c r="BB18" s="217"/>
      <c r="BC18" s="218"/>
      <c r="BD18" s="216" t="str">
        <f>+BE18</f>
        <v>･     ･</v>
      </c>
      <c r="BE18" s="217" t="s">
        <v>157</v>
      </c>
      <c r="BF18" s="217"/>
      <c r="BG18" s="217"/>
      <c r="BH18" s="217"/>
      <c r="BI18" s="41"/>
      <c r="BJ18" s="215"/>
      <c r="BK18" s="79"/>
      <c r="BL18" s="77"/>
      <c r="BM18" s="77"/>
      <c r="BN18" s="223"/>
      <c r="BO18" s="224"/>
      <c r="BP18" s="223"/>
      <c r="BQ18" s="224"/>
      <c r="BR18" s="75"/>
      <c r="BS18" s="227"/>
      <c r="BT18" s="228"/>
      <c r="BU18" s="86"/>
      <c r="BV18" s="86"/>
    </row>
    <row r="19" spans="2:74" ht="18.75" customHeight="1">
      <c r="B19" s="133"/>
      <c r="C19" s="134"/>
      <c r="D19" s="232"/>
      <c r="E19" s="233"/>
      <c r="F19" s="233"/>
      <c r="G19" s="233"/>
      <c r="H19" s="233"/>
      <c r="I19" s="233"/>
      <c r="J19" s="233"/>
      <c r="K19" s="233"/>
      <c r="L19" s="233"/>
      <c r="M19" s="233"/>
      <c r="N19" s="233"/>
      <c r="O19" s="233"/>
      <c r="P19" s="233"/>
      <c r="Q19" s="233"/>
      <c r="R19" s="233"/>
      <c r="S19" s="233"/>
      <c r="T19" s="233"/>
      <c r="U19" s="234"/>
      <c r="V19" s="140"/>
      <c r="W19" s="141"/>
      <c r="X19" s="140"/>
      <c r="Y19" s="219"/>
      <c r="Z19" s="219"/>
      <c r="AA19" s="219"/>
      <c r="AB19" s="219"/>
      <c r="AC19" s="220"/>
      <c r="AD19" s="140"/>
      <c r="AE19" s="219"/>
      <c r="AF19" s="219"/>
      <c r="AG19" s="219"/>
      <c r="AH19" s="219"/>
      <c r="AI19" s="219"/>
      <c r="AJ19" s="219"/>
      <c r="AK19" s="219"/>
      <c r="AL19" s="220"/>
      <c r="AM19" s="140"/>
      <c r="AN19" s="219"/>
      <c r="AO19" s="219"/>
      <c r="AP19" s="219"/>
      <c r="AQ19" s="219"/>
      <c r="AR19" s="219"/>
      <c r="AS19" s="219"/>
      <c r="AT19" s="220"/>
      <c r="AU19" s="140"/>
      <c r="AV19" s="219"/>
      <c r="AW19" s="219"/>
      <c r="AX19" s="219"/>
      <c r="AY19" s="219"/>
      <c r="AZ19" s="219"/>
      <c r="BA19" s="219"/>
      <c r="BB19" s="219"/>
      <c r="BC19" s="220"/>
      <c r="BD19" s="140"/>
      <c r="BE19" s="219"/>
      <c r="BF19" s="219"/>
      <c r="BG19" s="219"/>
      <c r="BH19" s="219"/>
      <c r="BI19" s="41"/>
      <c r="BJ19" s="215"/>
      <c r="BK19" s="79"/>
      <c r="BL19" s="77"/>
      <c r="BM19" s="77"/>
      <c r="BN19" s="235">
        <v>300000</v>
      </c>
      <c r="BO19" s="236"/>
      <c r="BP19" s="235">
        <v>1500</v>
      </c>
      <c r="BQ19" s="236"/>
      <c r="BR19" s="75"/>
      <c r="BS19" s="239">
        <f>BN19-BP19</f>
        <v>298500</v>
      </c>
      <c r="BT19" s="239"/>
      <c r="BU19" s="87"/>
      <c r="BV19" s="87"/>
    </row>
    <row r="20" spans="2:74" ht="13.5" customHeight="1">
      <c r="B20" s="241" t="s">
        <v>223</v>
      </c>
      <c r="C20" s="241"/>
      <c r="D20" s="241"/>
      <c r="E20" s="241"/>
      <c r="F20" s="241"/>
      <c r="G20" s="241"/>
      <c r="H20" s="241"/>
      <c r="I20" s="241"/>
      <c r="J20" s="241"/>
      <c r="K20" s="241"/>
      <c r="L20" s="241"/>
      <c r="M20" s="241"/>
      <c r="N20" s="241"/>
      <c r="O20" s="241"/>
      <c r="P20" s="241"/>
      <c r="Q20" s="241"/>
      <c r="R20" s="241"/>
      <c r="S20" s="241"/>
      <c r="T20" s="241"/>
      <c r="U20" s="242"/>
      <c r="V20" s="192" t="s">
        <v>224</v>
      </c>
      <c r="W20" s="193"/>
      <c r="X20" s="245">
        <v>12000000</v>
      </c>
      <c r="Y20" s="246"/>
      <c r="Z20" s="246"/>
      <c r="AA20" s="246"/>
      <c r="AB20" s="246"/>
      <c r="AC20" s="247"/>
      <c r="AD20" s="251">
        <v>2500000</v>
      </c>
      <c r="AE20" s="252"/>
      <c r="AF20" s="252"/>
      <c r="AG20" s="252"/>
      <c r="AH20" s="252"/>
      <c r="AI20" s="252"/>
      <c r="AJ20" s="252"/>
      <c r="AK20" s="252"/>
      <c r="AL20" s="253"/>
      <c r="AM20" s="257"/>
      <c r="AN20" s="258"/>
      <c r="AO20" s="258"/>
      <c r="AP20" s="258"/>
      <c r="AQ20" s="258"/>
      <c r="AR20" s="258"/>
      <c r="AS20" s="258"/>
      <c r="AT20" s="259"/>
      <c r="AU20" s="257"/>
      <c r="AV20" s="258"/>
      <c r="AW20" s="258"/>
      <c r="AX20" s="258"/>
      <c r="AY20" s="258"/>
      <c r="AZ20" s="258"/>
      <c r="BA20" s="258"/>
      <c r="BB20" s="258"/>
      <c r="BC20" s="259"/>
      <c r="BD20" s="257"/>
      <c r="BE20" s="258"/>
      <c r="BF20" s="258"/>
      <c r="BG20" s="258"/>
      <c r="BH20" s="258"/>
      <c r="BI20" s="88"/>
      <c r="BJ20" s="215"/>
      <c r="BK20" s="79"/>
      <c r="BL20" s="77"/>
      <c r="BM20" s="77"/>
      <c r="BN20" s="237"/>
      <c r="BO20" s="238"/>
      <c r="BP20" s="237"/>
      <c r="BQ20" s="238"/>
      <c r="BR20" s="75"/>
      <c r="BS20" s="240"/>
      <c r="BT20" s="240"/>
      <c r="BU20" s="87"/>
      <c r="BV20" s="87"/>
    </row>
    <row r="21" spans="2:74" ht="15" customHeight="1">
      <c r="B21" s="243"/>
      <c r="C21" s="243"/>
      <c r="D21" s="243"/>
      <c r="E21" s="243"/>
      <c r="F21" s="243"/>
      <c r="G21" s="243"/>
      <c r="H21" s="243"/>
      <c r="I21" s="243"/>
      <c r="J21" s="243"/>
      <c r="K21" s="243"/>
      <c r="L21" s="243"/>
      <c r="M21" s="243"/>
      <c r="N21" s="243"/>
      <c r="O21" s="243"/>
      <c r="P21" s="243"/>
      <c r="Q21" s="243"/>
      <c r="R21" s="243"/>
      <c r="S21" s="243"/>
      <c r="T21" s="243"/>
      <c r="U21" s="244"/>
      <c r="V21" s="140"/>
      <c r="W21" s="141"/>
      <c r="X21" s="248"/>
      <c r="Y21" s="249"/>
      <c r="Z21" s="249"/>
      <c r="AA21" s="249"/>
      <c r="AB21" s="249"/>
      <c r="AC21" s="250"/>
      <c r="AD21" s="254"/>
      <c r="AE21" s="255"/>
      <c r="AF21" s="255"/>
      <c r="AG21" s="255"/>
      <c r="AH21" s="255"/>
      <c r="AI21" s="255"/>
      <c r="AJ21" s="255"/>
      <c r="AK21" s="255"/>
      <c r="AL21" s="256"/>
      <c r="AM21" s="260"/>
      <c r="AN21" s="261"/>
      <c r="AO21" s="261"/>
      <c r="AP21" s="261"/>
      <c r="AQ21" s="261"/>
      <c r="AR21" s="261"/>
      <c r="AS21" s="261"/>
      <c r="AT21" s="262"/>
      <c r="AU21" s="260"/>
      <c r="AV21" s="261"/>
      <c r="AW21" s="261"/>
      <c r="AX21" s="261"/>
      <c r="AY21" s="261"/>
      <c r="AZ21" s="261"/>
      <c r="BA21" s="261"/>
      <c r="BB21" s="261"/>
      <c r="BC21" s="262"/>
      <c r="BD21" s="260"/>
      <c r="BE21" s="261"/>
      <c r="BF21" s="261"/>
      <c r="BG21" s="261"/>
      <c r="BH21" s="261"/>
      <c r="BI21" s="89"/>
      <c r="BL21" s="77"/>
      <c r="BM21" s="77"/>
      <c r="BN21" s="221" t="s">
        <v>162</v>
      </c>
      <c r="BO21" s="222"/>
      <c r="BP21" s="221" t="s">
        <v>163</v>
      </c>
      <c r="BQ21" s="222"/>
      <c r="BR21" s="75"/>
      <c r="BS21" s="263" t="s">
        <v>164</v>
      </c>
      <c r="BT21" s="264"/>
      <c r="BU21" s="11"/>
      <c r="BV21" s="11"/>
    </row>
    <row r="22" spans="2:72" ht="12" customHeight="1">
      <c r="B22" s="241" t="s">
        <v>165</v>
      </c>
      <c r="C22" s="241"/>
      <c r="D22" s="241"/>
      <c r="E22" s="241"/>
      <c r="F22" s="241"/>
      <c r="G22" s="241"/>
      <c r="H22" s="241"/>
      <c r="I22" s="241"/>
      <c r="J22" s="241"/>
      <c r="K22" s="241"/>
      <c r="L22" s="241"/>
      <c r="M22" s="241"/>
      <c r="N22" s="241"/>
      <c r="O22" s="241"/>
      <c r="P22" s="241"/>
      <c r="Q22" s="241"/>
      <c r="R22" s="241"/>
      <c r="S22" s="241"/>
      <c r="T22" s="241"/>
      <c r="U22" s="242"/>
      <c r="V22" s="192" t="s">
        <v>78</v>
      </c>
      <c r="W22" s="193"/>
      <c r="X22" s="269"/>
      <c r="Y22" s="270"/>
      <c r="Z22" s="270"/>
      <c r="AA22" s="270"/>
      <c r="AB22" s="270"/>
      <c r="AC22" s="271"/>
      <c r="AD22" s="269"/>
      <c r="AE22" s="270"/>
      <c r="AF22" s="270"/>
      <c r="AG22" s="270"/>
      <c r="AH22" s="270"/>
      <c r="AI22" s="270"/>
      <c r="AJ22" s="270"/>
      <c r="AK22" s="270"/>
      <c r="AL22" s="271"/>
      <c r="AM22" s="269"/>
      <c r="AN22" s="270"/>
      <c r="AO22" s="270"/>
      <c r="AP22" s="270"/>
      <c r="AQ22" s="270"/>
      <c r="AR22" s="270"/>
      <c r="AS22" s="270"/>
      <c r="AT22" s="271"/>
      <c r="AU22" s="269"/>
      <c r="AV22" s="270"/>
      <c r="AW22" s="270"/>
      <c r="AX22" s="270"/>
      <c r="AY22" s="270"/>
      <c r="AZ22" s="270"/>
      <c r="BA22" s="270"/>
      <c r="BB22" s="270"/>
      <c r="BC22" s="271"/>
      <c r="BD22" s="269"/>
      <c r="BE22" s="270"/>
      <c r="BF22" s="270"/>
      <c r="BG22" s="270"/>
      <c r="BH22" s="270"/>
      <c r="BI22" s="63"/>
      <c r="BL22" s="77"/>
      <c r="BM22" s="77"/>
      <c r="BN22" s="223"/>
      <c r="BO22" s="224"/>
      <c r="BP22" s="223"/>
      <c r="BQ22" s="224"/>
      <c r="BR22" s="75"/>
      <c r="BS22" s="265"/>
      <c r="BT22" s="266"/>
    </row>
    <row r="23" spans="2:74" ht="9" customHeight="1">
      <c r="B23" s="267"/>
      <c r="C23" s="267"/>
      <c r="D23" s="267"/>
      <c r="E23" s="267"/>
      <c r="F23" s="267"/>
      <c r="G23" s="267"/>
      <c r="H23" s="267"/>
      <c r="I23" s="267"/>
      <c r="J23" s="267"/>
      <c r="K23" s="267"/>
      <c r="L23" s="267"/>
      <c r="M23" s="267"/>
      <c r="N23" s="267"/>
      <c r="O23" s="267"/>
      <c r="P23" s="267"/>
      <c r="Q23" s="267"/>
      <c r="R23" s="267"/>
      <c r="S23" s="267"/>
      <c r="T23" s="267"/>
      <c r="U23" s="268"/>
      <c r="V23" s="138"/>
      <c r="W23" s="139"/>
      <c r="X23" s="272">
        <f>IF(Z5=4,X20*0.75,X20)</f>
        <v>12000000</v>
      </c>
      <c r="Y23" s="273"/>
      <c r="Z23" s="273"/>
      <c r="AA23" s="273"/>
      <c r="AB23" s="273"/>
      <c r="AC23" s="274"/>
      <c r="AD23" s="272">
        <f>IF(AG5=4,AD20*0.75,AD20)</f>
        <v>2500000</v>
      </c>
      <c r="AE23" s="273"/>
      <c r="AF23" s="273"/>
      <c r="AG23" s="273"/>
      <c r="AH23" s="273"/>
      <c r="AI23" s="273"/>
      <c r="AJ23" s="273"/>
      <c r="AK23" s="273"/>
      <c r="AL23" s="274"/>
      <c r="AM23" s="272">
        <f>IF(AO5=4,AM20*0.75,AM20)</f>
        <v>0</v>
      </c>
      <c r="AN23" s="273"/>
      <c r="AO23" s="273"/>
      <c r="AP23" s="273"/>
      <c r="AQ23" s="273"/>
      <c r="AR23" s="273"/>
      <c r="AS23" s="273"/>
      <c r="AT23" s="274"/>
      <c r="AU23" s="272">
        <f>IF(AW5=4,AU20*0.75,AU20)</f>
        <v>0</v>
      </c>
      <c r="AV23" s="273"/>
      <c r="AW23" s="273"/>
      <c r="AX23" s="273"/>
      <c r="AY23" s="273"/>
      <c r="AZ23" s="273"/>
      <c r="BA23" s="273"/>
      <c r="BB23" s="273"/>
      <c r="BC23" s="274"/>
      <c r="BD23" s="272">
        <f>IF(BF5=4,BD20*0.75,BD20)</f>
        <v>0</v>
      </c>
      <c r="BE23" s="273"/>
      <c r="BF23" s="273"/>
      <c r="BG23" s="273"/>
      <c r="BH23" s="273"/>
      <c r="BI23" s="90"/>
      <c r="BL23" s="77"/>
      <c r="BM23" s="77"/>
      <c r="BN23" s="235">
        <v>900000</v>
      </c>
      <c r="BO23" s="236"/>
      <c r="BP23" s="235">
        <v>100000</v>
      </c>
      <c r="BQ23" s="236"/>
      <c r="BR23" s="75"/>
      <c r="BS23" s="286">
        <f>IF(BN23&gt;0,BN23/BP23,0)</f>
        <v>9</v>
      </c>
      <c r="BT23" s="286"/>
      <c r="BU23" s="11"/>
      <c r="BV23" s="11"/>
    </row>
    <row r="24" spans="2:72" ht="9.75" customHeight="1">
      <c r="B24" s="288"/>
      <c r="C24" s="288"/>
      <c r="D24" s="288"/>
      <c r="E24" s="288"/>
      <c r="F24" s="288"/>
      <c r="G24" s="290" t="s">
        <v>226</v>
      </c>
      <c r="H24" s="292" t="s">
        <v>166</v>
      </c>
      <c r="I24" s="292"/>
      <c r="J24" s="292"/>
      <c r="K24" s="292"/>
      <c r="L24" s="292"/>
      <c r="M24" s="294">
        <v>75</v>
      </c>
      <c r="N24" s="294"/>
      <c r="O24" s="294"/>
      <c r="P24" s="295" t="s">
        <v>227</v>
      </c>
      <c r="Q24" s="288"/>
      <c r="R24" s="288"/>
      <c r="S24" s="288"/>
      <c r="T24" s="288"/>
      <c r="U24" s="297"/>
      <c r="V24" s="138"/>
      <c r="W24" s="139"/>
      <c r="X24" s="272"/>
      <c r="Y24" s="273"/>
      <c r="Z24" s="273"/>
      <c r="AA24" s="273"/>
      <c r="AB24" s="273"/>
      <c r="AC24" s="274"/>
      <c r="AD24" s="272"/>
      <c r="AE24" s="273"/>
      <c r="AF24" s="273"/>
      <c r="AG24" s="273"/>
      <c r="AH24" s="273"/>
      <c r="AI24" s="273"/>
      <c r="AJ24" s="273"/>
      <c r="AK24" s="273"/>
      <c r="AL24" s="274"/>
      <c r="AM24" s="272"/>
      <c r="AN24" s="273"/>
      <c r="AO24" s="273"/>
      <c r="AP24" s="273"/>
      <c r="AQ24" s="273"/>
      <c r="AR24" s="273"/>
      <c r="AS24" s="273"/>
      <c r="AT24" s="274"/>
      <c r="AU24" s="272"/>
      <c r="AV24" s="273"/>
      <c r="AW24" s="273"/>
      <c r="AX24" s="273"/>
      <c r="AY24" s="273"/>
      <c r="AZ24" s="273"/>
      <c r="BA24" s="273"/>
      <c r="BB24" s="273"/>
      <c r="BC24" s="274"/>
      <c r="BD24" s="272"/>
      <c r="BE24" s="273"/>
      <c r="BF24" s="273"/>
      <c r="BG24" s="273"/>
      <c r="BH24" s="273"/>
      <c r="BI24" s="90"/>
      <c r="BL24" s="77"/>
      <c r="BM24" s="77"/>
      <c r="BN24" s="278"/>
      <c r="BO24" s="279"/>
      <c r="BP24" s="278"/>
      <c r="BQ24" s="279"/>
      <c r="BR24" s="75"/>
      <c r="BS24" s="287"/>
      <c r="BT24" s="287"/>
    </row>
    <row r="25" spans="2:72" ht="9.75" customHeight="1">
      <c r="B25" s="289"/>
      <c r="C25" s="289"/>
      <c r="D25" s="289"/>
      <c r="E25" s="289"/>
      <c r="F25" s="289"/>
      <c r="G25" s="291"/>
      <c r="H25" s="293"/>
      <c r="I25" s="293"/>
      <c r="J25" s="293"/>
      <c r="K25" s="293"/>
      <c r="L25" s="293"/>
      <c r="M25" s="299">
        <v>100</v>
      </c>
      <c r="N25" s="299"/>
      <c r="O25" s="299"/>
      <c r="P25" s="296"/>
      <c r="Q25" s="289"/>
      <c r="R25" s="289"/>
      <c r="S25" s="289"/>
      <c r="T25" s="289"/>
      <c r="U25" s="298"/>
      <c r="V25" s="140"/>
      <c r="W25" s="141"/>
      <c r="X25" s="275"/>
      <c r="Y25" s="276"/>
      <c r="Z25" s="276"/>
      <c r="AA25" s="276"/>
      <c r="AB25" s="276"/>
      <c r="AC25" s="277"/>
      <c r="AD25" s="275"/>
      <c r="AE25" s="276"/>
      <c r="AF25" s="276"/>
      <c r="AG25" s="276"/>
      <c r="AH25" s="276"/>
      <c r="AI25" s="276"/>
      <c r="AJ25" s="276"/>
      <c r="AK25" s="276"/>
      <c r="AL25" s="277"/>
      <c r="AM25" s="275"/>
      <c r="AN25" s="276"/>
      <c r="AO25" s="276"/>
      <c r="AP25" s="276"/>
      <c r="AQ25" s="276"/>
      <c r="AR25" s="276"/>
      <c r="AS25" s="276"/>
      <c r="AT25" s="277"/>
      <c r="AU25" s="275"/>
      <c r="AV25" s="276"/>
      <c r="AW25" s="276"/>
      <c r="AX25" s="276"/>
      <c r="AY25" s="276"/>
      <c r="AZ25" s="276"/>
      <c r="BA25" s="276"/>
      <c r="BB25" s="276"/>
      <c r="BC25" s="277"/>
      <c r="BD25" s="275"/>
      <c r="BE25" s="276"/>
      <c r="BF25" s="276"/>
      <c r="BG25" s="276"/>
      <c r="BH25" s="276"/>
      <c r="BI25" s="90"/>
      <c r="BL25" s="77"/>
      <c r="BM25" s="77"/>
      <c r="BN25" s="237"/>
      <c r="BO25" s="238"/>
      <c r="BP25" s="237"/>
      <c r="BQ25" s="238"/>
      <c r="BR25" s="75"/>
      <c r="BS25" s="287"/>
      <c r="BT25" s="287"/>
    </row>
    <row r="26" spans="2:74" ht="21.75" customHeight="1">
      <c r="B26" s="91"/>
      <c r="C26" s="91"/>
      <c r="D26" s="91"/>
      <c r="E26" s="91"/>
      <c r="F26" s="92"/>
      <c r="G26" s="92"/>
      <c r="H26" s="92"/>
      <c r="I26" s="300" t="s">
        <v>228</v>
      </c>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92"/>
      <c r="BF26" s="92"/>
      <c r="BG26" s="92"/>
      <c r="BH26" s="92"/>
      <c r="BI26" s="93"/>
      <c r="BL26" s="77"/>
      <c r="BM26" s="77"/>
      <c r="BP26" s="301"/>
      <c r="BQ26" s="301"/>
      <c r="BR26" s="301"/>
      <c r="BS26" s="75"/>
      <c r="BT26" s="75"/>
      <c r="BU26" s="75"/>
      <c r="BV26" s="75"/>
    </row>
    <row r="27" spans="2:70" ht="13.5" customHeight="1" thickBot="1">
      <c r="B27" s="302" t="s">
        <v>229</v>
      </c>
      <c r="C27" s="305" t="s">
        <v>167</v>
      </c>
      <c r="D27" s="306"/>
      <c r="E27" s="307"/>
      <c r="F27" s="314" t="s">
        <v>168</v>
      </c>
      <c r="G27" s="315"/>
      <c r="H27" s="315"/>
      <c r="I27" s="315"/>
      <c r="J27" s="315"/>
      <c r="K27" s="315"/>
      <c r="L27" s="315"/>
      <c r="M27" s="315"/>
      <c r="N27" s="315"/>
      <c r="O27" s="315"/>
      <c r="P27" s="315"/>
      <c r="Q27" s="315"/>
      <c r="R27" s="315"/>
      <c r="S27" s="315"/>
      <c r="T27" s="315"/>
      <c r="U27" s="315"/>
      <c r="V27" s="316"/>
      <c r="W27" s="320" t="s">
        <v>230</v>
      </c>
      <c r="X27" s="323">
        <f>IF(BN69=1,IF(BN56=0,X23,0),0)+IF(BO69=1,IF(BO56=0,AD23,0),0)+IF(BP69=1,IF(BP56=0,AM23,0),0)+IF(BQ69=1,IF(BQ56=0,AU23,0),0)+IF(BR69=1,IF(BR56=0,BD23,0),0)</f>
        <v>14500000</v>
      </c>
      <c r="Y27" s="324"/>
      <c r="Z27" s="324"/>
      <c r="AA27" s="324"/>
      <c r="AB27" s="324"/>
      <c r="AC27" s="324"/>
      <c r="AD27" s="324"/>
      <c r="AE27" s="325"/>
      <c r="AF27" s="332" t="s">
        <v>169</v>
      </c>
      <c r="AG27" s="333"/>
      <c r="AH27" s="338"/>
      <c r="AI27" s="339"/>
      <c r="AJ27" s="280" t="s">
        <v>231</v>
      </c>
      <c r="AK27" s="281"/>
      <c r="AL27" s="281"/>
      <c r="AM27" s="281"/>
      <c r="AN27" s="281"/>
      <c r="AO27" s="281"/>
      <c r="AP27" s="281"/>
      <c r="AQ27" s="281"/>
      <c r="AR27" s="281"/>
      <c r="AS27" s="281"/>
      <c r="AT27" s="281"/>
      <c r="AU27" s="281"/>
      <c r="AV27" s="281"/>
      <c r="AW27" s="281"/>
      <c r="AX27" s="282"/>
      <c r="AY27" s="192" t="s">
        <v>85</v>
      </c>
      <c r="AZ27" s="346"/>
      <c r="BA27" s="193"/>
      <c r="BB27" s="347" t="s">
        <v>233</v>
      </c>
      <c r="BC27" s="348"/>
      <c r="BD27" s="348"/>
      <c r="BE27" s="348"/>
      <c r="BF27" s="348"/>
      <c r="BG27" s="348"/>
      <c r="BH27" s="348"/>
      <c r="BI27" s="94"/>
      <c r="BL27" s="54"/>
      <c r="BM27" s="54"/>
      <c r="BN27" s="349" t="s">
        <v>170</v>
      </c>
      <c r="BO27" s="349"/>
      <c r="BR27" s="95"/>
    </row>
    <row r="28" spans="2:74" ht="3.75" customHeight="1">
      <c r="B28" s="303"/>
      <c r="C28" s="308"/>
      <c r="D28" s="309"/>
      <c r="E28" s="310"/>
      <c r="F28" s="317"/>
      <c r="G28" s="318"/>
      <c r="H28" s="318"/>
      <c r="I28" s="318"/>
      <c r="J28" s="318"/>
      <c r="K28" s="318"/>
      <c r="L28" s="318"/>
      <c r="M28" s="318"/>
      <c r="N28" s="318"/>
      <c r="O28" s="318"/>
      <c r="P28" s="318"/>
      <c r="Q28" s="318"/>
      <c r="R28" s="318"/>
      <c r="S28" s="318"/>
      <c r="T28" s="318"/>
      <c r="U28" s="318"/>
      <c r="V28" s="319"/>
      <c r="W28" s="321"/>
      <c r="X28" s="326"/>
      <c r="Y28" s="327"/>
      <c r="Z28" s="327"/>
      <c r="AA28" s="327"/>
      <c r="AB28" s="327"/>
      <c r="AC28" s="327"/>
      <c r="AD28" s="327"/>
      <c r="AE28" s="328"/>
      <c r="AF28" s="334"/>
      <c r="AG28" s="335"/>
      <c r="AH28" s="340"/>
      <c r="AI28" s="341"/>
      <c r="AJ28" s="283"/>
      <c r="AK28" s="284"/>
      <c r="AL28" s="284"/>
      <c r="AM28" s="284"/>
      <c r="AN28" s="284"/>
      <c r="AO28" s="284"/>
      <c r="AP28" s="284"/>
      <c r="AQ28" s="284"/>
      <c r="AR28" s="284"/>
      <c r="AS28" s="284"/>
      <c r="AT28" s="284"/>
      <c r="AU28" s="284"/>
      <c r="AV28" s="284"/>
      <c r="AW28" s="284"/>
      <c r="AX28" s="285"/>
      <c r="AY28" s="138"/>
      <c r="AZ28" s="142"/>
      <c r="BA28" s="139"/>
      <c r="BB28" s="98"/>
      <c r="BC28" s="94"/>
      <c r="BD28" s="94"/>
      <c r="BE28" s="94"/>
      <c r="BF28" s="94"/>
      <c r="BG28" s="94"/>
      <c r="BH28" s="94"/>
      <c r="BI28" s="94"/>
      <c r="BL28" s="54"/>
      <c r="BM28" s="54"/>
      <c r="BN28" s="349"/>
      <c r="BO28" s="349"/>
      <c r="BR28" s="95"/>
      <c r="BS28" s="351" t="s">
        <v>234</v>
      </c>
      <c r="BT28" s="352"/>
      <c r="BU28" s="352"/>
      <c r="BV28" s="353"/>
    </row>
    <row r="29" spans="2:74" ht="4.5" customHeight="1">
      <c r="B29" s="303"/>
      <c r="C29" s="308"/>
      <c r="D29" s="309"/>
      <c r="E29" s="310"/>
      <c r="F29" s="360" t="s">
        <v>171</v>
      </c>
      <c r="G29" s="361"/>
      <c r="H29" s="361"/>
      <c r="I29" s="361"/>
      <c r="J29" s="361"/>
      <c r="K29" s="361"/>
      <c r="L29" s="361"/>
      <c r="M29" s="361"/>
      <c r="N29" s="361"/>
      <c r="O29" s="361"/>
      <c r="P29" s="361"/>
      <c r="Q29" s="361"/>
      <c r="R29" s="361"/>
      <c r="S29" s="361"/>
      <c r="T29" s="361"/>
      <c r="U29" s="361"/>
      <c r="V29" s="362"/>
      <c r="W29" s="321"/>
      <c r="X29" s="326"/>
      <c r="Y29" s="327"/>
      <c r="Z29" s="327"/>
      <c r="AA29" s="327"/>
      <c r="AB29" s="327"/>
      <c r="AC29" s="327"/>
      <c r="AD29" s="327"/>
      <c r="AE29" s="328"/>
      <c r="AF29" s="334"/>
      <c r="AG29" s="335"/>
      <c r="AH29" s="340"/>
      <c r="AI29" s="341"/>
      <c r="AJ29" s="283"/>
      <c r="AK29" s="284"/>
      <c r="AL29" s="284"/>
      <c r="AM29" s="284"/>
      <c r="AN29" s="284"/>
      <c r="AO29" s="284"/>
      <c r="AP29" s="284"/>
      <c r="AQ29" s="284"/>
      <c r="AR29" s="284"/>
      <c r="AS29" s="284"/>
      <c r="AT29" s="284"/>
      <c r="AU29" s="284"/>
      <c r="AV29" s="284"/>
      <c r="AW29" s="284"/>
      <c r="AX29" s="285"/>
      <c r="AY29" s="138"/>
      <c r="AZ29" s="142"/>
      <c r="BA29" s="139"/>
      <c r="BB29" s="363">
        <f>MIN(X74,X79)</f>
        <v>0</v>
      </c>
      <c r="BC29" s="364"/>
      <c r="BD29" s="364"/>
      <c r="BE29" s="364"/>
      <c r="BF29" s="364"/>
      <c r="BG29" s="364"/>
      <c r="BH29" s="364"/>
      <c r="BI29" s="94"/>
      <c r="BL29" s="54"/>
      <c r="BM29" s="54"/>
      <c r="BN29" s="349"/>
      <c r="BO29" s="349"/>
      <c r="BR29" s="95"/>
      <c r="BS29" s="354"/>
      <c r="BT29" s="355"/>
      <c r="BU29" s="355"/>
      <c r="BV29" s="356"/>
    </row>
    <row r="30" spans="2:74" ht="8.25" customHeight="1">
      <c r="B30" s="303"/>
      <c r="C30" s="308"/>
      <c r="D30" s="309"/>
      <c r="E30" s="310"/>
      <c r="F30" s="360"/>
      <c r="G30" s="361"/>
      <c r="H30" s="361"/>
      <c r="I30" s="361"/>
      <c r="J30" s="361"/>
      <c r="K30" s="361"/>
      <c r="L30" s="361"/>
      <c r="M30" s="361"/>
      <c r="N30" s="361"/>
      <c r="O30" s="361"/>
      <c r="P30" s="361"/>
      <c r="Q30" s="361"/>
      <c r="R30" s="361"/>
      <c r="S30" s="361"/>
      <c r="T30" s="361"/>
      <c r="U30" s="361"/>
      <c r="V30" s="362"/>
      <c r="W30" s="321"/>
      <c r="X30" s="326"/>
      <c r="Y30" s="327"/>
      <c r="Z30" s="327"/>
      <c r="AA30" s="327"/>
      <c r="AB30" s="327"/>
      <c r="AC30" s="327"/>
      <c r="AD30" s="327"/>
      <c r="AE30" s="328"/>
      <c r="AF30" s="334"/>
      <c r="AG30" s="335"/>
      <c r="AH30" s="340"/>
      <c r="AI30" s="341"/>
      <c r="AJ30" s="367" t="s">
        <v>172</v>
      </c>
      <c r="AK30" s="368"/>
      <c r="AL30" s="368"/>
      <c r="AM30" s="368"/>
      <c r="AN30" s="368"/>
      <c r="AO30" s="368"/>
      <c r="AP30" s="368"/>
      <c r="AQ30" s="368"/>
      <c r="AR30" s="368"/>
      <c r="AS30" s="368"/>
      <c r="AT30" s="368"/>
      <c r="AU30" s="368"/>
      <c r="AV30" s="368"/>
      <c r="AW30" s="368"/>
      <c r="AX30" s="369"/>
      <c r="AY30" s="138"/>
      <c r="AZ30" s="142"/>
      <c r="BA30" s="139"/>
      <c r="BB30" s="363"/>
      <c r="BC30" s="364"/>
      <c r="BD30" s="364"/>
      <c r="BE30" s="364"/>
      <c r="BF30" s="364"/>
      <c r="BG30" s="364"/>
      <c r="BH30" s="364"/>
      <c r="BI30"/>
      <c r="BL30" s="54"/>
      <c r="BM30" s="54"/>
      <c r="BN30" s="350"/>
      <c r="BO30" s="350"/>
      <c r="BS30" s="354"/>
      <c r="BT30" s="355"/>
      <c r="BU30" s="355"/>
      <c r="BV30" s="356"/>
    </row>
    <row r="31" spans="2:74" ht="13.5" customHeight="1" thickBot="1">
      <c r="B31" s="303"/>
      <c r="C31" s="308"/>
      <c r="D31" s="309"/>
      <c r="E31" s="310"/>
      <c r="F31" s="373" t="s">
        <v>173</v>
      </c>
      <c r="G31" s="374"/>
      <c r="H31" s="374"/>
      <c r="I31" s="374"/>
      <c r="J31" s="374"/>
      <c r="K31" s="374"/>
      <c r="L31" s="374"/>
      <c r="M31" s="374"/>
      <c r="N31" s="374"/>
      <c r="O31" s="374"/>
      <c r="P31" s="374"/>
      <c r="Q31" s="374"/>
      <c r="R31" s="374"/>
      <c r="S31" s="374"/>
      <c r="T31" s="374"/>
      <c r="U31" s="374"/>
      <c r="V31" s="375"/>
      <c r="W31" s="321"/>
      <c r="X31" s="326"/>
      <c r="Y31" s="327"/>
      <c r="Z31" s="327"/>
      <c r="AA31" s="327"/>
      <c r="AB31" s="327"/>
      <c r="AC31" s="327"/>
      <c r="AD31" s="327"/>
      <c r="AE31" s="328"/>
      <c r="AF31" s="334"/>
      <c r="AG31" s="335"/>
      <c r="AH31" s="340"/>
      <c r="AI31" s="341"/>
      <c r="AJ31" s="370"/>
      <c r="AK31" s="371"/>
      <c r="AL31" s="371"/>
      <c r="AM31" s="371"/>
      <c r="AN31" s="371"/>
      <c r="AO31" s="371"/>
      <c r="AP31" s="371"/>
      <c r="AQ31" s="371"/>
      <c r="AR31" s="371"/>
      <c r="AS31" s="371"/>
      <c r="AT31" s="371"/>
      <c r="AU31" s="371"/>
      <c r="AV31" s="371"/>
      <c r="AW31" s="371"/>
      <c r="AX31" s="372"/>
      <c r="AY31" s="140"/>
      <c r="AZ31" s="168"/>
      <c r="BA31" s="141"/>
      <c r="BB31" s="365"/>
      <c r="BC31" s="366"/>
      <c r="BD31" s="366"/>
      <c r="BE31" s="366"/>
      <c r="BF31" s="366"/>
      <c r="BG31" s="366"/>
      <c r="BH31" s="366"/>
      <c r="BI31"/>
      <c r="BL31" s="54"/>
      <c r="BM31" s="54"/>
      <c r="BN31" s="239">
        <f>BS19*BS23</f>
        <v>2686500</v>
      </c>
      <c r="BO31" s="239"/>
      <c r="BS31" s="357"/>
      <c r="BT31" s="358"/>
      <c r="BU31" s="358"/>
      <c r="BV31" s="359"/>
    </row>
    <row r="32" spans="2:70" ht="1.5" customHeight="1">
      <c r="B32" s="303"/>
      <c r="C32" s="308"/>
      <c r="D32" s="309"/>
      <c r="E32" s="310"/>
      <c r="F32" s="376"/>
      <c r="G32" s="377"/>
      <c r="H32" s="377"/>
      <c r="I32" s="377"/>
      <c r="J32" s="377"/>
      <c r="K32" s="377"/>
      <c r="L32" s="377"/>
      <c r="M32" s="377"/>
      <c r="N32" s="377"/>
      <c r="O32" s="377"/>
      <c r="P32" s="377"/>
      <c r="Q32" s="377"/>
      <c r="R32" s="377"/>
      <c r="S32" s="377"/>
      <c r="T32" s="377"/>
      <c r="U32" s="377"/>
      <c r="V32" s="378"/>
      <c r="W32" s="322"/>
      <c r="X32" s="329"/>
      <c r="Y32" s="330"/>
      <c r="Z32" s="330"/>
      <c r="AA32" s="330"/>
      <c r="AB32" s="330"/>
      <c r="AC32" s="330"/>
      <c r="AD32" s="330"/>
      <c r="AE32" s="331"/>
      <c r="AF32" s="334"/>
      <c r="AG32" s="335"/>
      <c r="AH32" s="340"/>
      <c r="AI32" s="341"/>
      <c r="AJ32" s="183" t="s">
        <v>174</v>
      </c>
      <c r="AK32" s="184"/>
      <c r="AL32" s="184"/>
      <c r="AM32" s="184"/>
      <c r="AN32" s="184"/>
      <c r="AO32" s="184"/>
      <c r="AP32" s="184"/>
      <c r="AQ32" s="184"/>
      <c r="AR32" s="184"/>
      <c r="AS32" s="184"/>
      <c r="AT32" s="184"/>
      <c r="AU32" s="184"/>
      <c r="AV32" s="184"/>
      <c r="AW32" s="184"/>
      <c r="AX32" s="185"/>
      <c r="AY32" s="192" t="s">
        <v>86</v>
      </c>
      <c r="AZ32" s="346"/>
      <c r="BA32" s="193"/>
      <c r="BB32" s="381"/>
      <c r="BC32" s="382"/>
      <c r="BD32" s="382"/>
      <c r="BE32" s="382"/>
      <c r="BF32" s="382"/>
      <c r="BG32" s="382"/>
      <c r="BH32" s="382"/>
      <c r="BI32"/>
      <c r="BL32" s="54"/>
      <c r="BM32" s="54"/>
      <c r="BN32" s="379"/>
      <c r="BO32" s="379"/>
      <c r="BP32" s="99"/>
      <c r="BQ32" s="99"/>
      <c r="BR32" s="99"/>
    </row>
    <row r="33" spans="2:67" ht="9.75" customHeight="1">
      <c r="B33" s="303"/>
      <c r="C33" s="308"/>
      <c r="D33" s="309"/>
      <c r="E33" s="310"/>
      <c r="F33" s="183" t="s">
        <v>175</v>
      </c>
      <c r="G33" s="184"/>
      <c r="H33" s="184"/>
      <c r="I33" s="184"/>
      <c r="J33" s="184"/>
      <c r="K33" s="184"/>
      <c r="L33" s="184"/>
      <c r="M33" s="184"/>
      <c r="N33" s="184"/>
      <c r="O33" s="184"/>
      <c r="P33" s="184"/>
      <c r="Q33" s="184"/>
      <c r="R33" s="184"/>
      <c r="S33" s="184"/>
      <c r="T33" s="184"/>
      <c r="U33" s="184"/>
      <c r="V33" s="185"/>
      <c r="W33" s="320" t="s">
        <v>236</v>
      </c>
      <c r="X33" s="387">
        <f>X27/100*7</f>
        <v>1015000</v>
      </c>
      <c r="Y33" s="388"/>
      <c r="Z33" s="388"/>
      <c r="AA33" s="388"/>
      <c r="AB33" s="388"/>
      <c r="AC33" s="388"/>
      <c r="AD33" s="388"/>
      <c r="AE33" s="389"/>
      <c r="AF33" s="334"/>
      <c r="AG33" s="335"/>
      <c r="AH33" s="340"/>
      <c r="AI33" s="341"/>
      <c r="AJ33" s="186"/>
      <c r="AK33" s="187"/>
      <c r="AL33" s="187"/>
      <c r="AM33" s="187"/>
      <c r="AN33" s="187"/>
      <c r="AO33" s="187"/>
      <c r="AP33" s="187"/>
      <c r="AQ33" s="187"/>
      <c r="AR33" s="187"/>
      <c r="AS33" s="187"/>
      <c r="AT33" s="187"/>
      <c r="AU33" s="187"/>
      <c r="AV33" s="187"/>
      <c r="AW33" s="187"/>
      <c r="AX33" s="188"/>
      <c r="AY33" s="138"/>
      <c r="AZ33" s="142"/>
      <c r="BA33" s="139"/>
      <c r="BB33" s="383"/>
      <c r="BC33" s="384"/>
      <c r="BD33" s="384"/>
      <c r="BE33" s="384"/>
      <c r="BF33" s="384"/>
      <c r="BG33" s="384"/>
      <c r="BH33" s="384"/>
      <c r="BI33" s="41"/>
      <c r="BN33" s="379"/>
      <c r="BO33" s="379"/>
    </row>
    <row r="34" spans="2:67" ht="9" customHeight="1">
      <c r="B34" s="303"/>
      <c r="C34" s="308"/>
      <c r="D34" s="309"/>
      <c r="E34" s="310"/>
      <c r="F34" s="186"/>
      <c r="G34" s="187"/>
      <c r="H34" s="187"/>
      <c r="I34" s="187"/>
      <c r="J34" s="187"/>
      <c r="K34" s="187"/>
      <c r="L34" s="187"/>
      <c r="M34" s="187"/>
      <c r="N34" s="187"/>
      <c r="O34" s="187"/>
      <c r="P34" s="187"/>
      <c r="Q34" s="187"/>
      <c r="R34" s="187"/>
      <c r="S34" s="187"/>
      <c r="T34" s="187"/>
      <c r="U34" s="187"/>
      <c r="V34" s="188"/>
      <c r="W34" s="321"/>
      <c r="X34" s="390"/>
      <c r="Y34" s="391"/>
      <c r="Z34" s="391"/>
      <c r="AA34" s="391"/>
      <c r="AB34" s="391"/>
      <c r="AC34" s="391"/>
      <c r="AD34" s="391"/>
      <c r="AE34" s="392"/>
      <c r="AF34" s="334"/>
      <c r="AG34" s="335"/>
      <c r="AH34" s="340"/>
      <c r="AI34" s="341"/>
      <c r="AJ34" s="186"/>
      <c r="AK34" s="187"/>
      <c r="AL34" s="187"/>
      <c r="AM34" s="187"/>
      <c r="AN34" s="187"/>
      <c r="AO34" s="187"/>
      <c r="AP34" s="187"/>
      <c r="AQ34" s="187"/>
      <c r="AR34" s="187"/>
      <c r="AS34" s="187"/>
      <c r="AT34" s="187"/>
      <c r="AU34" s="187"/>
      <c r="AV34" s="187"/>
      <c r="AW34" s="187"/>
      <c r="AX34" s="188"/>
      <c r="AY34" s="138"/>
      <c r="AZ34" s="142"/>
      <c r="BA34" s="139"/>
      <c r="BB34" s="383"/>
      <c r="BC34" s="384"/>
      <c r="BD34" s="384"/>
      <c r="BE34" s="384"/>
      <c r="BF34" s="384"/>
      <c r="BG34" s="384"/>
      <c r="BH34" s="384"/>
      <c r="BI34" s="41"/>
      <c r="BN34" s="379"/>
      <c r="BO34" s="379"/>
    </row>
    <row r="35" spans="2:74" ht="9.75" customHeight="1">
      <c r="B35" s="303"/>
      <c r="C35" s="308"/>
      <c r="D35" s="309"/>
      <c r="E35" s="310"/>
      <c r="F35" s="396"/>
      <c r="G35" s="380"/>
      <c r="H35" s="380"/>
      <c r="I35" s="380"/>
      <c r="J35" s="380"/>
      <c r="K35" s="399" t="s">
        <v>226</v>
      </c>
      <c r="L35" s="401" t="s">
        <v>238</v>
      </c>
      <c r="M35" s="401"/>
      <c r="N35" s="403">
        <v>7</v>
      </c>
      <c r="O35" s="403"/>
      <c r="P35" s="344" t="s">
        <v>227</v>
      </c>
      <c r="Q35" s="288"/>
      <c r="R35" s="288"/>
      <c r="S35" s="288"/>
      <c r="T35" s="288"/>
      <c r="U35" s="288"/>
      <c r="V35" s="297"/>
      <c r="W35" s="321"/>
      <c r="X35" s="390"/>
      <c r="Y35" s="391"/>
      <c r="Z35" s="391"/>
      <c r="AA35" s="391"/>
      <c r="AB35" s="391"/>
      <c r="AC35" s="391"/>
      <c r="AD35" s="391"/>
      <c r="AE35" s="392"/>
      <c r="AF35" s="334"/>
      <c r="AG35" s="335"/>
      <c r="AH35" s="340"/>
      <c r="AI35" s="341"/>
      <c r="AJ35" s="186"/>
      <c r="AK35" s="187"/>
      <c r="AL35" s="187"/>
      <c r="AM35" s="187"/>
      <c r="AN35" s="187"/>
      <c r="AO35" s="187"/>
      <c r="AP35" s="187"/>
      <c r="AQ35" s="187"/>
      <c r="AR35" s="187"/>
      <c r="AS35" s="187"/>
      <c r="AT35" s="187"/>
      <c r="AU35" s="187"/>
      <c r="AV35" s="187"/>
      <c r="AW35" s="187"/>
      <c r="AX35" s="188"/>
      <c r="AY35" s="138"/>
      <c r="AZ35" s="142"/>
      <c r="BA35" s="139"/>
      <c r="BB35" s="383"/>
      <c r="BC35" s="384"/>
      <c r="BD35" s="384"/>
      <c r="BE35" s="384"/>
      <c r="BF35" s="384"/>
      <c r="BG35" s="384"/>
      <c r="BH35" s="384"/>
      <c r="BI35" s="41"/>
      <c r="BN35" s="413" t="s">
        <v>176</v>
      </c>
      <c r="BO35" s="413"/>
      <c r="BP35" s="413"/>
      <c r="BQ35" s="413"/>
      <c r="BR35" s="413"/>
      <c r="BS35" s="413"/>
      <c r="BT35" s="413"/>
      <c r="BU35" s="12"/>
      <c r="BV35" s="12"/>
    </row>
    <row r="36" spans="2:74" ht="9.75" customHeight="1">
      <c r="B36" s="303"/>
      <c r="C36" s="308"/>
      <c r="D36" s="309"/>
      <c r="E36" s="310"/>
      <c r="F36" s="397"/>
      <c r="G36" s="398"/>
      <c r="H36" s="398"/>
      <c r="I36" s="398"/>
      <c r="J36" s="398"/>
      <c r="K36" s="400"/>
      <c r="L36" s="402"/>
      <c r="M36" s="402"/>
      <c r="N36" s="414">
        <v>100</v>
      </c>
      <c r="O36" s="414"/>
      <c r="P36" s="345"/>
      <c r="Q36" s="289"/>
      <c r="R36" s="289"/>
      <c r="S36" s="289"/>
      <c r="T36" s="289"/>
      <c r="U36" s="289"/>
      <c r="V36" s="298"/>
      <c r="W36" s="322"/>
      <c r="X36" s="393"/>
      <c r="Y36" s="394"/>
      <c r="Z36" s="394"/>
      <c r="AA36" s="394"/>
      <c r="AB36" s="394"/>
      <c r="AC36" s="394"/>
      <c r="AD36" s="394"/>
      <c r="AE36" s="395"/>
      <c r="AF36" s="334"/>
      <c r="AG36" s="335"/>
      <c r="AH36" s="340"/>
      <c r="AI36" s="341"/>
      <c r="AJ36" s="186"/>
      <c r="AK36" s="187"/>
      <c r="AL36" s="187"/>
      <c r="AM36" s="187"/>
      <c r="AN36" s="187"/>
      <c r="AO36" s="187"/>
      <c r="AP36" s="187"/>
      <c r="AQ36" s="187"/>
      <c r="AR36" s="187"/>
      <c r="AS36" s="187"/>
      <c r="AT36" s="187"/>
      <c r="AU36" s="187"/>
      <c r="AV36" s="187"/>
      <c r="AW36" s="187"/>
      <c r="AX36" s="188"/>
      <c r="AY36" s="138"/>
      <c r="AZ36" s="142"/>
      <c r="BA36" s="139"/>
      <c r="BB36" s="383"/>
      <c r="BC36" s="384"/>
      <c r="BD36" s="384"/>
      <c r="BE36" s="384"/>
      <c r="BF36" s="384"/>
      <c r="BG36" s="384"/>
      <c r="BH36" s="384"/>
      <c r="BI36" s="41"/>
      <c r="BN36" s="413"/>
      <c r="BO36" s="413"/>
      <c r="BP36" s="413"/>
      <c r="BQ36" s="413"/>
      <c r="BR36" s="413"/>
      <c r="BS36" s="413"/>
      <c r="BT36" s="413"/>
      <c r="BU36" s="12"/>
      <c r="BV36" s="12"/>
    </row>
    <row r="37" spans="2:74" ht="3" customHeight="1">
      <c r="B37" s="303"/>
      <c r="C37" s="308"/>
      <c r="D37" s="309"/>
      <c r="E37" s="310"/>
      <c r="F37" s="183" t="s">
        <v>240</v>
      </c>
      <c r="G37" s="184"/>
      <c r="H37" s="184"/>
      <c r="I37" s="184"/>
      <c r="J37" s="184"/>
      <c r="K37" s="184"/>
      <c r="L37" s="184"/>
      <c r="M37" s="184"/>
      <c r="N37" s="184"/>
      <c r="O37" s="184"/>
      <c r="P37" s="184"/>
      <c r="Q37" s="184"/>
      <c r="R37" s="184"/>
      <c r="S37" s="184"/>
      <c r="T37" s="184"/>
      <c r="U37" s="184"/>
      <c r="V37" s="185"/>
      <c r="W37" s="320" t="s">
        <v>241</v>
      </c>
      <c r="X37" s="415">
        <f>BN31</f>
        <v>2686500</v>
      </c>
      <c r="Y37" s="416"/>
      <c r="Z37" s="416"/>
      <c r="AA37" s="416"/>
      <c r="AB37" s="416"/>
      <c r="AC37" s="416"/>
      <c r="AD37" s="416"/>
      <c r="AE37" s="417"/>
      <c r="AF37" s="334"/>
      <c r="AG37" s="335"/>
      <c r="AH37" s="340"/>
      <c r="AI37" s="341"/>
      <c r="AJ37" s="189"/>
      <c r="AK37" s="190"/>
      <c r="AL37" s="190"/>
      <c r="AM37" s="190"/>
      <c r="AN37" s="190"/>
      <c r="AO37" s="190"/>
      <c r="AP37" s="190"/>
      <c r="AQ37" s="190"/>
      <c r="AR37" s="190"/>
      <c r="AS37" s="190"/>
      <c r="AT37" s="190"/>
      <c r="AU37" s="190"/>
      <c r="AV37" s="190"/>
      <c r="AW37" s="190"/>
      <c r="AX37" s="191"/>
      <c r="AY37" s="140"/>
      <c r="AZ37" s="168"/>
      <c r="BA37" s="141"/>
      <c r="BB37" s="385"/>
      <c r="BC37" s="386"/>
      <c r="BD37" s="386"/>
      <c r="BE37" s="386"/>
      <c r="BF37" s="386"/>
      <c r="BG37" s="386"/>
      <c r="BH37" s="386"/>
      <c r="BI37" s="41"/>
      <c r="BN37" s="413"/>
      <c r="BO37" s="413"/>
      <c r="BP37" s="413"/>
      <c r="BQ37" s="413"/>
      <c r="BR37" s="413"/>
      <c r="BS37" s="413"/>
      <c r="BT37" s="413"/>
      <c r="BU37" s="12"/>
      <c r="BV37" s="12"/>
    </row>
    <row r="38" spans="2:72" ht="6" customHeight="1">
      <c r="B38" s="303"/>
      <c r="C38" s="308"/>
      <c r="D38" s="309"/>
      <c r="E38" s="310"/>
      <c r="F38" s="186"/>
      <c r="G38" s="187"/>
      <c r="H38" s="187"/>
      <c r="I38" s="187"/>
      <c r="J38" s="187"/>
      <c r="K38" s="187"/>
      <c r="L38" s="187"/>
      <c r="M38" s="187"/>
      <c r="N38" s="187"/>
      <c r="O38" s="187"/>
      <c r="P38" s="187"/>
      <c r="Q38" s="187"/>
      <c r="R38" s="187"/>
      <c r="S38" s="187"/>
      <c r="T38" s="187"/>
      <c r="U38" s="187"/>
      <c r="V38" s="188"/>
      <c r="W38" s="321"/>
      <c r="X38" s="418"/>
      <c r="Y38" s="419"/>
      <c r="Z38" s="419"/>
      <c r="AA38" s="419"/>
      <c r="AB38" s="419"/>
      <c r="AC38" s="419"/>
      <c r="AD38" s="419"/>
      <c r="AE38" s="420"/>
      <c r="AF38" s="334"/>
      <c r="AG38" s="335"/>
      <c r="AH38" s="340"/>
      <c r="AI38" s="341"/>
      <c r="AJ38" s="280" t="s">
        <v>177</v>
      </c>
      <c r="AK38" s="281"/>
      <c r="AL38" s="281"/>
      <c r="AM38" s="281"/>
      <c r="AN38" s="281"/>
      <c r="AO38" s="281"/>
      <c r="AP38" s="281"/>
      <c r="AQ38" s="281"/>
      <c r="AR38" s="281"/>
      <c r="AS38" s="281"/>
      <c r="AT38" s="281"/>
      <c r="AU38" s="281"/>
      <c r="AV38" s="281"/>
      <c r="AW38" s="281"/>
      <c r="AX38" s="282"/>
      <c r="AY38" s="192" t="s">
        <v>87</v>
      </c>
      <c r="AZ38" s="346"/>
      <c r="BA38" s="193"/>
      <c r="BB38" s="424">
        <f>BB29-BB32</f>
        <v>0</v>
      </c>
      <c r="BC38" s="425"/>
      <c r="BD38" s="425"/>
      <c r="BE38" s="425"/>
      <c r="BF38" s="425"/>
      <c r="BG38" s="425"/>
      <c r="BH38" s="425"/>
      <c r="BI38" s="41"/>
      <c r="BN38" s="380" t="s">
        <v>178</v>
      </c>
      <c r="BO38" s="380"/>
      <c r="BP38" s="380"/>
      <c r="BQ38" s="380"/>
      <c r="BR38" s="380"/>
      <c r="BS38" s="380"/>
      <c r="BT38" s="380"/>
    </row>
    <row r="39" spans="2:72" ht="7.5" customHeight="1">
      <c r="B39" s="303"/>
      <c r="C39" s="308"/>
      <c r="D39" s="309"/>
      <c r="E39" s="310"/>
      <c r="F39" s="186"/>
      <c r="G39" s="187"/>
      <c r="H39" s="187"/>
      <c r="I39" s="187"/>
      <c r="J39" s="187"/>
      <c r="K39" s="187"/>
      <c r="L39" s="187"/>
      <c r="M39" s="187"/>
      <c r="N39" s="187"/>
      <c r="O39" s="187"/>
      <c r="P39" s="187"/>
      <c r="Q39" s="187"/>
      <c r="R39" s="187"/>
      <c r="S39" s="187"/>
      <c r="T39" s="187"/>
      <c r="U39" s="187"/>
      <c r="V39" s="188"/>
      <c r="W39" s="321"/>
      <c r="X39" s="418"/>
      <c r="Y39" s="419"/>
      <c r="Z39" s="419"/>
      <c r="AA39" s="419"/>
      <c r="AB39" s="419"/>
      <c r="AC39" s="419"/>
      <c r="AD39" s="419"/>
      <c r="AE39" s="420"/>
      <c r="AF39" s="334"/>
      <c r="AG39" s="335"/>
      <c r="AH39" s="340"/>
      <c r="AI39" s="341"/>
      <c r="AJ39" s="283"/>
      <c r="AK39" s="284"/>
      <c r="AL39" s="284"/>
      <c r="AM39" s="284"/>
      <c r="AN39" s="284"/>
      <c r="AO39" s="284"/>
      <c r="AP39" s="284"/>
      <c r="AQ39" s="284"/>
      <c r="AR39" s="284"/>
      <c r="AS39" s="284"/>
      <c r="AT39" s="284"/>
      <c r="AU39" s="284"/>
      <c r="AV39" s="284"/>
      <c r="AW39" s="284"/>
      <c r="AX39" s="285"/>
      <c r="AY39" s="138"/>
      <c r="AZ39" s="142"/>
      <c r="BA39" s="139"/>
      <c r="BB39" s="426"/>
      <c r="BC39" s="427"/>
      <c r="BD39" s="427"/>
      <c r="BE39" s="427"/>
      <c r="BF39" s="427"/>
      <c r="BG39" s="427"/>
      <c r="BH39" s="427"/>
      <c r="BI39" s="41"/>
      <c r="BN39" s="380"/>
      <c r="BO39" s="380"/>
      <c r="BP39" s="380"/>
      <c r="BQ39" s="380"/>
      <c r="BR39" s="380"/>
      <c r="BS39" s="380"/>
      <c r="BT39" s="380"/>
    </row>
    <row r="40" spans="2:72" ht="7.5" customHeight="1">
      <c r="B40" s="303"/>
      <c r="C40" s="308"/>
      <c r="D40" s="309"/>
      <c r="E40" s="310"/>
      <c r="F40" s="186"/>
      <c r="G40" s="187"/>
      <c r="H40" s="187"/>
      <c r="I40" s="187"/>
      <c r="J40" s="187"/>
      <c r="K40" s="187"/>
      <c r="L40" s="187"/>
      <c r="M40" s="187"/>
      <c r="N40" s="187"/>
      <c r="O40" s="187"/>
      <c r="P40" s="187"/>
      <c r="Q40" s="187"/>
      <c r="R40" s="187"/>
      <c r="S40" s="187"/>
      <c r="T40" s="187"/>
      <c r="U40" s="187"/>
      <c r="V40" s="188"/>
      <c r="W40" s="321"/>
      <c r="X40" s="418"/>
      <c r="Y40" s="419"/>
      <c r="Z40" s="419"/>
      <c r="AA40" s="419"/>
      <c r="AB40" s="419"/>
      <c r="AC40" s="419"/>
      <c r="AD40" s="419"/>
      <c r="AE40" s="420"/>
      <c r="AF40" s="334"/>
      <c r="AG40" s="335"/>
      <c r="AH40" s="340"/>
      <c r="AI40" s="341"/>
      <c r="AJ40" s="283"/>
      <c r="AK40" s="284"/>
      <c r="AL40" s="284"/>
      <c r="AM40" s="284"/>
      <c r="AN40" s="284"/>
      <c r="AO40" s="284"/>
      <c r="AP40" s="284"/>
      <c r="AQ40" s="284"/>
      <c r="AR40" s="284"/>
      <c r="AS40" s="284"/>
      <c r="AT40" s="284"/>
      <c r="AU40" s="284"/>
      <c r="AV40" s="284"/>
      <c r="AW40" s="284"/>
      <c r="AX40" s="285"/>
      <c r="AY40" s="138"/>
      <c r="AZ40" s="142"/>
      <c r="BA40" s="139"/>
      <c r="BB40" s="426"/>
      <c r="BC40" s="427"/>
      <c r="BD40" s="427"/>
      <c r="BE40" s="427"/>
      <c r="BF40" s="427"/>
      <c r="BG40" s="427"/>
      <c r="BH40" s="427"/>
      <c r="BI40" s="12"/>
      <c r="BN40" s="380"/>
      <c r="BO40" s="380"/>
      <c r="BP40" s="380"/>
      <c r="BQ40" s="380"/>
      <c r="BR40" s="380"/>
      <c r="BS40" s="380"/>
      <c r="BT40" s="380"/>
    </row>
    <row r="41" spans="2:61" ht="7.5" customHeight="1">
      <c r="B41" s="303"/>
      <c r="C41" s="308"/>
      <c r="D41" s="309"/>
      <c r="E41" s="310"/>
      <c r="F41" s="186"/>
      <c r="G41" s="187"/>
      <c r="H41" s="187"/>
      <c r="I41" s="187"/>
      <c r="J41" s="187"/>
      <c r="K41" s="187"/>
      <c r="L41" s="187"/>
      <c r="M41" s="187"/>
      <c r="N41" s="187"/>
      <c r="O41" s="187"/>
      <c r="P41" s="187"/>
      <c r="Q41" s="187"/>
      <c r="R41" s="187"/>
      <c r="S41" s="187"/>
      <c r="T41" s="187"/>
      <c r="U41" s="187"/>
      <c r="V41" s="188"/>
      <c r="W41" s="321"/>
      <c r="X41" s="418"/>
      <c r="Y41" s="419"/>
      <c r="Z41" s="419"/>
      <c r="AA41" s="419"/>
      <c r="AB41" s="419"/>
      <c r="AC41" s="419"/>
      <c r="AD41" s="419"/>
      <c r="AE41" s="420"/>
      <c r="AF41" s="334"/>
      <c r="AG41" s="335"/>
      <c r="AH41" s="340"/>
      <c r="AI41" s="341"/>
      <c r="AJ41" s="430" t="s">
        <v>243</v>
      </c>
      <c r="AK41" s="431"/>
      <c r="AL41" s="431"/>
      <c r="AM41" s="431"/>
      <c r="AN41" s="431"/>
      <c r="AO41" s="431"/>
      <c r="AP41" s="431"/>
      <c r="AQ41" s="431"/>
      <c r="AR41" s="431"/>
      <c r="AS41" s="431"/>
      <c r="AT41" s="431"/>
      <c r="AU41" s="431"/>
      <c r="AV41" s="431"/>
      <c r="AW41" s="431"/>
      <c r="AX41" s="432"/>
      <c r="AY41" s="138"/>
      <c r="AZ41" s="142"/>
      <c r="BA41" s="139"/>
      <c r="BB41" s="426"/>
      <c r="BC41" s="427"/>
      <c r="BD41" s="427"/>
      <c r="BE41" s="427"/>
      <c r="BF41" s="427"/>
      <c r="BG41" s="427"/>
      <c r="BH41" s="427"/>
      <c r="BI41" s="12"/>
    </row>
    <row r="42" spans="2:61" ht="7.5" customHeight="1">
      <c r="B42" s="303"/>
      <c r="C42" s="308"/>
      <c r="D42" s="309"/>
      <c r="E42" s="310"/>
      <c r="F42" s="189"/>
      <c r="G42" s="190"/>
      <c r="H42" s="190"/>
      <c r="I42" s="190"/>
      <c r="J42" s="190"/>
      <c r="K42" s="190"/>
      <c r="L42" s="190"/>
      <c r="M42" s="190"/>
      <c r="N42" s="190"/>
      <c r="O42" s="190"/>
      <c r="P42" s="190"/>
      <c r="Q42" s="190"/>
      <c r="R42" s="190"/>
      <c r="S42" s="190"/>
      <c r="T42" s="190"/>
      <c r="U42" s="190"/>
      <c r="V42" s="191"/>
      <c r="W42" s="322"/>
      <c r="X42" s="421"/>
      <c r="Y42" s="422"/>
      <c r="Z42" s="422"/>
      <c r="AA42" s="422"/>
      <c r="AB42" s="422"/>
      <c r="AC42" s="422"/>
      <c r="AD42" s="422"/>
      <c r="AE42" s="423"/>
      <c r="AF42" s="334"/>
      <c r="AG42" s="335"/>
      <c r="AH42" s="340"/>
      <c r="AI42" s="341"/>
      <c r="AJ42" s="430"/>
      <c r="AK42" s="431"/>
      <c r="AL42" s="431"/>
      <c r="AM42" s="431"/>
      <c r="AN42" s="431"/>
      <c r="AO42" s="431"/>
      <c r="AP42" s="431"/>
      <c r="AQ42" s="431"/>
      <c r="AR42" s="431"/>
      <c r="AS42" s="431"/>
      <c r="AT42" s="431"/>
      <c r="AU42" s="431"/>
      <c r="AV42" s="431"/>
      <c r="AW42" s="431"/>
      <c r="AX42" s="432"/>
      <c r="AY42" s="138"/>
      <c r="AZ42" s="142"/>
      <c r="BA42" s="139"/>
      <c r="BB42" s="426"/>
      <c r="BC42" s="427"/>
      <c r="BD42" s="427"/>
      <c r="BE42" s="427"/>
      <c r="BF42" s="427"/>
      <c r="BG42" s="427"/>
      <c r="BH42" s="427"/>
      <c r="BI42" s="12"/>
    </row>
    <row r="43" spans="2:61" ht="5.25" customHeight="1">
      <c r="B43" s="303"/>
      <c r="C43" s="308"/>
      <c r="D43" s="309"/>
      <c r="E43" s="310"/>
      <c r="F43" s="436" t="s">
        <v>179</v>
      </c>
      <c r="G43" s="437"/>
      <c r="H43" s="437"/>
      <c r="I43" s="437"/>
      <c r="J43" s="437"/>
      <c r="K43" s="437"/>
      <c r="L43" s="437"/>
      <c r="M43" s="437"/>
      <c r="N43" s="437"/>
      <c r="O43" s="437"/>
      <c r="P43" s="437"/>
      <c r="Q43" s="437"/>
      <c r="R43" s="437"/>
      <c r="S43" s="437"/>
      <c r="T43" s="437"/>
      <c r="U43" s="437"/>
      <c r="V43" s="438"/>
      <c r="W43" s="320" t="s">
        <v>244</v>
      </c>
      <c r="X43" s="442">
        <f>X37*0.2</f>
        <v>537300</v>
      </c>
      <c r="Y43" s="443"/>
      <c r="Z43" s="443"/>
      <c r="AA43" s="443"/>
      <c r="AB43" s="443"/>
      <c r="AC43" s="443"/>
      <c r="AD43" s="443"/>
      <c r="AE43" s="444"/>
      <c r="AF43" s="336"/>
      <c r="AG43" s="337"/>
      <c r="AH43" s="342"/>
      <c r="AI43" s="343"/>
      <c r="AJ43" s="433"/>
      <c r="AK43" s="434"/>
      <c r="AL43" s="434"/>
      <c r="AM43" s="434"/>
      <c r="AN43" s="434"/>
      <c r="AO43" s="434"/>
      <c r="AP43" s="434"/>
      <c r="AQ43" s="434"/>
      <c r="AR43" s="434"/>
      <c r="AS43" s="434"/>
      <c r="AT43" s="434"/>
      <c r="AU43" s="434"/>
      <c r="AV43" s="434"/>
      <c r="AW43" s="434"/>
      <c r="AX43" s="435"/>
      <c r="AY43" s="140"/>
      <c r="AZ43" s="168"/>
      <c r="BA43" s="141"/>
      <c r="BB43" s="428"/>
      <c r="BC43" s="429"/>
      <c r="BD43" s="429"/>
      <c r="BE43" s="429"/>
      <c r="BF43" s="429"/>
      <c r="BG43" s="429"/>
      <c r="BH43" s="429"/>
      <c r="BI43" s="12"/>
    </row>
    <row r="44" spans="2:61" ht="5.25" customHeight="1">
      <c r="B44" s="303"/>
      <c r="C44" s="308"/>
      <c r="D44" s="309"/>
      <c r="E44" s="310"/>
      <c r="F44" s="439"/>
      <c r="G44" s="440"/>
      <c r="H44" s="440"/>
      <c r="I44" s="440"/>
      <c r="J44" s="440"/>
      <c r="K44" s="440"/>
      <c r="L44" s="440"/>
      <c r="M44" s="440"/>
      <c r="N44" s="440"/>
      <c r="O44" s="440"/>
      <c r="P44" s="440"/>
      <c r="Q44" s="440"/>
      <c r="R44" s="440"/>
      <c r="S44" s="440"/>
      <c r="T44" s="440"/>
      <c r="U44" s="440"/>
      <c r="V44" s="441"/>
      <c r="W44" s="321"/>
      <c r="X44" s="445"/>
      <c r="Y44" s="446"/>
      <c r="Z44" s="446"/>
      <c r="AA44" s="446"/>
      <c r="AB44" s="446"/>
      <c r="AC44" s="446"/>
      <c r="AD44" s="446"/>
      <c r="AE44" s="447"/>
      <c r="AF44" s="451" t="s">
        <v>245</v>
      </c>
      <c r="AG44" s="452"/>
      <c r="AH44" s="436" t="s">
        <v>180</v>
      </c>
      <c r="AI44" s="437"/>
      <c r="AJ44" s="437"/>
      <c r="AK44" s="437"/>
      <c r="AL44" s="437"/>
      <c r="AM44" s="437"/>
      <c r="AN44" s="437"/>
      <c r="AO44" s="437"/>
      <c r="AP44" s="437"/>
      <c r="AQ44" s="437"/>
      <c r="AR44" s="437"/>
      <c r="AS44" s="437"/>
      <c r="AT44" s="437"/>
      <c r="AU44" s="437"/>
      <c r="AV44" s="437"/>
      <c r="AW44" s="437"/>
      <c r="AX44" s="438"/>
      <c r="AY44" s="192" t="s">
        <v>246</v>
      </c>
      <c r="AZ44" s="346"/>
      <c r="BA44" s="193"/>
      <c r="BB44" s="466">
        <f>MAX(X43-X49-BB29,0)</f>
        <v>0</v>
      </c>
      <c r="BC44" s="467"/>
      <c r="BD44" s="467"/>
      <c r="BE44" s="467"/>
      <c r="BF44" s="467"/>
      <c r="BG44" s="467"/>
      <c r="BH44" s="467"/>
      <c r="BI44" s="12"/>
    </row>
    <row r="45" spans="2:61" ht="8.25" customHeight="1">
      <c r="B45" s="303"/>
      <c r="C45" s="308"/>
      <c r="D45" s="309"/>
      <c r="E45" s="310"/>
      <c r="F45" s="439"/>
      <c r="G45" s="440"/>
      <c r="H45" s="440"/>
      <c r="I45" s="440"/>
      <c r="J45" s="440"/>
      <c r="K45" s="440"/>
      <c r="L45" s="440"/>
      <c r="M45" s="440"/>
      <c r="N45" s="440"/>
      <c r="O45" s="440"/>
      <c r="P45" s="440"/>
      <c r="Q45" s="440"/>
      <c r="R45" s="440"/>
      <c r="S45" s="440"/>
      <c r="T45" s="440"/>
      <c r="U45" s="440"/>
      <c r="V45" s="441"/>
      <c r="W45" s="321"/>
      <c r="X45" s="445"/>
      <c r="Y45" s="446"/>
      <c r="Z45" s="446"/>
      <c r="AA45" s="446"/>
      <c r="AB45" s="446"/>
      <c r="AC45" s="446"/>
      <c r="AD45" s="446"/>
      <c r="AE45" s="447"/>
      <c r="AF45" s="453"/>
      <c r="AG45" s="454"/>
      <c r="AH45" s="439"/>
      <c r="AI45" s="440"/>
      <c r="AJ45" s="440"/>
      <c r="AK45" s="440"/>
      <c r="AL45" s="440"/>
      <c r="AM45" s="440"/>
      <c r="AN45" s="440"/>
      <c r="AO45" s="440"/>
      <c r="AP45" s="440"/>
      <c r="AQ45" s="440"/>
      <c r="AR45" s="440"/>
      <c r="AS45" s="440"/>
      <c r="AT45" s="440"/>
      <c r="AU45" s="440"/>
      <c r="AV45" s="440"/>
      <c r="AW45" s="440"/>
      <c r="AX45" s="441"/>
      <c r="AY45" s="138"/>
      <c r="AZ45" s="142"/>
      <c r="BA45" s="139"/>
      <c r="BB45" s="468"/>
      <c r="BC45" s="469"/>
      <c r="BD45" s="469"/>
      <c r="BE45" s="469"/>
      <c r="BF45" s="469"/>
      <c r="BG45" s="469"/>
      <c r="BH45" s="469"/>
      <c r="BI45" s="12"/>
    </row>
    <row r="46" spans="2:61" ht="5.25" customHeight="1">
      <c r="B46" s="303"/>
      <c r="C46" s="308"/>
      <c r="D46" s="309"/>
      <c r="E46" s="310"/>
      <c r="F46" s="396"/>
      <c r="G46" s="380"/>
      <c r="H46" s="380"/>
      <c r="I46" s="380"/>
      <c r="J46" s="399" t="s">
        <v>226</v>
      </c>
      <c r="K46" s="292" t="s">
        <v>247</v>
      </c>
      <c r="L46" s="292"/>
      <c r="M46" s="292"/>
      <c r="N46" s="472">
        <v>20</v>
      </c>
      <c r="O46" s="472"/>
      <c r="P46" s="344" t="s">
        <v>227</v>
      </c>
      <c r="Q46" s="380"/>
      <c r="R46" s="380"/>
      <c r="S46" s="380"/>
      <c r="T46" s="380"/>
      <c r="U46" s="380"/>
      <c r="V46" s="473"/>
      <c r="W46" s="321"/>
      <c r="X46" s="445"/>
      <c r="Y46" s="446"/>
      <c r="Z46" s="446"/>
      <c r="AA46" s="446"/>
      <c r="AB46" s="446"/>
      <c r="AC46" s="446"/>
      <c r="AD46" s="446"/>
      <c r="AE46" s="447"/>
      <c r="AF46" s="453"/>
      <c r="AG46" s="454"/>
      <c r="AH46" s="439"/>
      <c r="AI46" s="440"/>
      <c r="AJ46" s="440"/>
      <c r="AK46" s="440"/>
      <c r="AL46" s="440"/>
      <c r="AM46" s="440"/>
      <c r="AN46" s="440"/>
      <c r="AO46" s="440"/>
      <c r="AP46" s="440"/>
      <c r="AQ46" s="440"/>
      <c r="AR46" s="440"/>
      <c r="AS46" s="440"/>
      <c r="AT46" s="440"/>
      <c r="AU46" s="440"/>
      <c r="AV46" s="440"/>
      <c r="AW46" s="440"/>
      <c r="AX46" s="441"/>
      <c r="AY46" s="138"/>
      <c r="AZ46" s="142"/>
      <c r="BA46" s="139"/>
      <c r="BB46" s="468"/>
      <c r="BC46" s="469"/>
      <c r="BD46" s="469"/>
      <c r="BE46" s="469"/>
      <c r="BF46" s="469"/>
      <c r="BG46" s="469"/>
      <c r="BH46" s="469"/>
      <c r="BI46" s="12"/>
    </row>
    <row r="47" spans="2:61" ht="4.5" customHeight="1">
      <c r="B47" s="303"/>
      <c r="C47" s="308"/>
      <c r="D47" s="309"/>
      <c r="E47" s="310"/>
      <c r="F47" s="396"/>
      <c r="G47" s="380"/>
      <c r="H47" s="380"/>
      <c r="I47" s="380"/>
      <c r="J47" s="399"/>
      <c r="K47" s="292"/>
      <c r="L47" s="292"/>
      <c r="M47" s="292"/>
      <c r="N47" s="403"/>
      <c r="O47" s="403"/>
      <c r="P47" s="344"/>
      <c r="Q47" s="380"/>
      <c r="R47" s="380"/>
      <c r="S47" s="380"/>
      <c r="T47" s="380"/>
      <c r="U47" s="380"/>
      <c r="V47" s="473"/>
      <c r="W47" s="321"/>
      <c r="X47" s="445"/>
      <c r="Y47" s="446"/>
      <c r="Z47" s="446"/>
      <c r="AA47" s="446"/>
      <c r="AB47" s="446"/>
      <c r="AC47" s="446"/>
      <c r="AD47" s="446"/>
      <c r="AE47" s="447"/>
      <c r="AF47" s="453"/>
      <c r="AG47" s="454"/>
      <c r="AH47" s="439"/>
      <c r="AI47" s="440"/>
      <c r="AJ47" s="440"/>
      <c r="AK47" s="440"/>
      <c r="AL47" s="440"/>
      <c r="AM47" s="440"/>
      <c r="AN47" s="440"/>
      <c r="AO47" s="440"/>
      <c r="AP47" s="440"/>
      <c r="AQ47" s="440"/>
      <c r="AR47" s="440"/>
      <c r="AS47" s="440"/>
      <c r="AT47" s="440"/>
      <c r="AU47" s="440"/>
      <c r="AV47" s="440"/>
      <c r="AW47" s="440"/>
      <c r="AX47" s="441"/>
      <c r="AY47" s="138"/>
      <c r="AZ47" s="142"/>
      <c r="BA47" s="139"/>
      <c r="BB47" s="468"/>
      <c r="BC47" s="469"/>
      <c r="BD47" s="469"/>
      <c r="BE47" s="469"/>
      <c r="BF47" s="469"/>
      <c r="BG47" s="469"/>
      <c r="BH47" s="469"/>
      <c r="BI47" s="41"/>
    </row>
    <row r="48" spans="2:61" ht="9.75" customHeight="1">
      <c r="B48" s="303"/>
      <c r="C48" s="308"/>
      <c r="D48" s="309"/>
      <c r="E48" s="310"/>
      <c r="F48" s="397"/>
      <c r="G48" s="398"/>
      <c r="H48" s="398"/>
      <c r="I48" s="398"/>
      <c r="J48" s="400"/>
      <c r="K48" s="293"/>
      <c r="L48" s="293"/>
      <c r="M48" s="293"/>
      <c r="N48" s="414">
        <v>100</v>
      </c>
      <c r="O48" s="414"/>
      <c r="P48" s="345"/>
      <c r="Q48" s="398"/>
      <c r="R48" s="398"/>
      <c r="S48" s="398"/>
      <c r="T48" s="398"/>
      <c r="U48" s="398"/>
      <c r="V48" s="474"/>
      <c r="W48" s="322"/>
      <c r="X48" s="448"/>
      <c r="Y48" s="449"/>
      <c r="Z48" s="449"/>
      <c r="AA48" s="449"/>
      <c r="AB48" s="449"/>
      <c r="AC48" s="449"/>
      <c r="AD48" s="449"/>
      <c r="AE48" s="450"/>
      <c r="AF48" s="453"/>
      <c r="AG48" s="454"/>
      <c r="AH48" s="430" t="s">
        <v>248</v>
      </c>
      <c r="AI48" s="431"/>
      <c r="AJ48" s="431"/>
      <c r="AK48" s="431"/>
      <c r="AL48" s="431"/>
      <c r="AM48" s="431"/>
      <c r="AN48" s="431"/>
      <c r="AO48" s="431"/>
      <c r="AP48" s="431"/>
      <c r="AQ48" s="431"/>
      <c r="AR48" s="431"/>
      <c r="AS48" s="431"/>
      <c r="AT48" s="431"/>
      <c r="AU48" s="431"/>
      <c r="AV48" s="431"/>
      <c r="AW48" s="431"/>
      <c r="AX48" s="432"/>
      <c r="AY48" s="138"/>
      <c r="AZ48" s="142"/>
      <c r="BA48" s="139"/>
      <c r="BB48" s="468"/>
      <c r="BC48" s="469"/>
      <c r="BD48" s="469"/>
      <c r="BE48" s="469"/>
      <c r="BF48" s="469"/>
      <c r="BG48" s="469"/>
      <c r="BH48" s="469"/>
      <c r="BI48" s="41"/>
    </row>
    <row r="49" spans="2:70" ht="12" customHeight="1">
      <c r="B49" s="303"/>
      <c r="C49" s="308"/>
      <c r="D49" s="309"/>
      <c r="E49" s="310"/>
      <c r="F49" s="436" t="s">
        <v>181</v>
      </c>
      <c r="G49" s="437"/>
      <c r="H49" s="437"/>
      <c r="I49" s="437"/>
      <c r="J49" s="437"/>
      <c r="K49" s="437"/>
      <c r="L49" s="437"/>
      <c r="M49" s="437"/>
      <c r="N49" s="437"/>
      <c r="O49" s="437"/>
      <c r="P49" s="437"/>
      <c r="Q49" s="437"/>
      <c r="R49" s="437"/>
      <c r="S49" s="437"/>
      <c r="T49" s="437"/>
      <c r="U49" s="437"/>
      <c r="V49" s="438"/>
      <c r="W49" s="320" t="s">
        <v>88</v>
      </c>
      <c r="X49" s="457">
        <f>MIN(X33,X43)</f>
        <v>537300</v>
      </c>
      <c r="Y49" s="458"/>
      <c r="Z49" s="458"/>
      <c r="AA49" s="458"/>
      <c r="AB49" s="458"/>
      <c r="AC49" s="458"/>
      <c r="AD49" s="458"/>
      <c r="AE49" s="459"/>
      <c r="AF49" s="453"/>
      <c r="AG49" s="454"/>
      <c r="AH49" s="433"/>
      <c r="AI49" s="434"/>
      <c r="AJ49" s="434"/>
      <c r="AK49" s="434"/>
      <c r="AL49" s="434"/>
      <c r="AM49" s="434"/>
      <c r="AN49" s="434"/>
      <c r="AO49" s="434"/>
      <c r="AP49" s="434"/>
      <c r="AQ49" s="434"/>
      <c r="AR49" s="434"/>
      <c r="AS49" s="434"/>
      <c r="AT49" s="434"/>
      <c r="AU49" s="434"/>
      <c r="AV49" s="434"/>
      <c r="AW49" s="434"/>
      <c r="AX49" s="435"/>
      <c r="AY49" s="140"/>
      <c r="AZ49" s="168"/>
      <c r="BA49" s="141"/>
      <c r="BB49" s="470"/>
      <c r="BC49" s="471"/>
      <c r="BD49" s="471"/>
      <c r="BE49" s="471"/>
      <c r="BF49" s="471"/>
      <c r="BG49" s="471"/>
      <c r="BH49" s="471"/>
      <c r="BI49" s="41"/>
      <c r="BN49" s="481" t="s">
        <v>182</v>
      </c>
      <c r="BO49" s="481"/>
      <c r="BP49" s="481"/>
      <c r="BQ49" s="481"/>
      <c r="BR49" s="481"/>
    </row>
    <row r="50" spans="2:70" ht="3.75" customHeight="1">
      <c r="B50" s="303"/>
      <c r="C50" s="308"/>
      <c r="D50" s="309"/>
      <c r="E50" s="310"/>
      <c r="F50" s="439"/>
      <c r="G50" s="440"/>
      <c r="H50" s="440"/>
      <c r="I50" s="440"/>
      <c r="J50" s="440"/>
      <c r="K50" s="440"/>
      <c r="L50" s="440"/>
      <c r="M50" s="440"/>
      <c r="N50" s="440"/>
      <c r="O50" s="440"/>
      <c r="P50" s="440"/>
      <c r="Q50" s="440"/>
      <c r="R50" s="440"/>
      <c r="S50" s="440"/>
      <c r="T50" s="440"/>
      <c r="U50" s="440"/>
      <c r="V50" s="441"/>
      <c r="W50" s="321"/>
      <c r="X50" s="460"/>
      <c r="Y50" s="461"/>
      <c r="Z50" s="461"/>
      <c r="AA50" s="461"/>
      <c r="AB50" s="461"/>
      <c r="AC50" s="461"/>
      <c r="AD50" s="461"/>
      <c r="AE50" s="462"/>
      <c r="AF50" s="453"/>
      <c r="AG50" s="454"/>
      <c r="AH50" s="436" t="s">
        <v>183</v>
      </c>
      <c r="AI50" s="437"/>
      <c r="AJ50" s="437"/>
      <c r="AK50" s="437"/>
      <c r="AL50" s="437"/>
      <c r="AM50" s="437"/>
      <c r="AN50" s="437"/>
      <c r="AO50" s="437"/>
      <c r="AP50" s="437"/>
      <c r="AQ50" s="437"/>
      <c r="AR50" s="437"/>
      <c r="AS50" s="437"/>
      <c r="AT50" s="437"/>
      <c r="AU50" s="437"/>
      <c r="AV50" s="437"/>
      <c r="AW50" s="437"/>
      <c r="AX50" s="438"/>
      <c r="AY50" s="192" t="s">
        <v>250</v>
      </c>
      <c r="AZ50" s="346"/>
      <c r="BA50" s="193"/>
      <c r="BB50" s="483">
        <f>P90</f>
        <v>20000</v>
      </c>
      <c r="BC50" s="484"/>
      <c r="BD50" s="484"/>
      <c r="BE50" s="484"/>
      <c r="BF50" s="484"/>
      <c r="BG50" s="484"/>
      <c r="BH50" s="484"/>
      <c r="BI50" s="41"/>
      <c r="BN50" s="481"/>
      <c r="BO50" s="481"/>
      <c r="BP50" s="481"/>
      <c r="BQ50" s="481"/>
      <c r="BR50" s="481"/>
    </row>
    <row r="51" spans="2:70" ht="5.25" customHeight="1">
      <c r="B51" s="303"/>
      <c r="C51" s="308"/>
      <c r="D51" s="309"/>
      <c r="E51" s="310"/>
      <c r="F51" s="439"/>
      <c r="G51" s="440"/>
      <c r="H51" s="440"/>
      <c r="I51" s="440"/>
      <c r="J51" s="440"/>
      <c r="K51" s="440"/>
      <c r="L51" s="440"/>
      <c r="M51" s="440"/>
      <c r="N51" s="440"/>
      <c r="O51" s="440"/>
      <c r="P51" s="440"/>
      <c r="Q51" s="440"/>
      <c r="R51" s="440"/>
      <c r="S51" s="440"/>
      <c r="T51" s="440"/>
      <c r="U51" s="440"/>
      <c r="V51" s="441"/>
      <c r="W51" s="321"/>
      <c r="X51" s="460"/>
      <c r="Y51" s="461"/>
      <c r="Z51" s="461"/>
      <c r="AA51" s="461"/>
      <c r="AB51" s="461"/>
      <c r="AC51" s="461"/>
      <c r="AD51" s="461"/>
      <c r="AE51" s="462"/>
      <c r="AF51" s="453"/>
      <c r="AG51" s="454"/>
      <c r="AH51" s="439"/>
      <c r="AI51" s="440"/>
      <c r="AJ51" s="440"/>
      <c r="AK51" s="440"/>
      <c r="AL51" s="440"/>
      <c r="AM51" s="440"/>
      <c r="AN51" s="440"/>
      <c r="AO51" s="440"/>
      <c r="AP51" s="440"/>
      <c r="AQ51" s="440"/>
      <c r="AR51" s="440"/>
      <c r="AS51" s="440"/>
      <c r="AT51" s="440"/>
      <c r="AU51" s="440"/>
      <c r="AV51" s="440"/>
      <c r="AW51" s="440"/>
      <c r="AX51" s="441"/>
      <c r="AY51" s="138"/>
      <c r="AZ51" s="142"/>
      <c r="BA51" s="139"/>
      <c r="BB51" s="485"/>
      <c r="BC51" s="486"/>
      <c r="BD51" s="486"/>
      <c r="BE51" s="486"/>
      <c r="BF51" s="486"/>
      <c r="BG51" s="486"/>
      <c r="BH51" s="486"/>
      <c r="BI51" s="41"/>
      <c r="BN51" s="481"/>
      <c r="BO51" s="481"/>
      <c r="BP51" s="481"/>
      <c r="BQ51" s="481"/>
      <c r="BR51" s="481"/>
    </row>
    <row r="52" spans="2:70" ht="6.75" customHeight="1">
      <c r="B52" s="303"/>
      <c r="C52" s="308"/>
      <c r="D52" s="309"/>
      <c r="E52" s="310"/>
      <c r="F52" s="489" t="s">
        <v>251</v>
      </c>
      <c r="G52" s="490"/>
      <c r="H52" s="490"/>
      <c r="I52" s="490"/>
      <c r="J52" s="490"/>
      <c r="K52" s="490"/>
      <c r="L52" s="490"/>
      <c r="M52" s="490"/>
      <c r="N52" s="490"/>
      <c r="O52" s="490"/>
      <c r="P52" s="490"/>
      <c r="Q52" s="490"/>
      <c r="R52" s="490"/>
      <c r="S52" s="490"/>
      <c r="T52" s="490"/>
      <c r="U52" s="490"/>
      <c r="V52" s="491"/>
      <c r="W52" s="321"/>
      <c r="X52" s="460"/>
      <c r="Y52" s="461"/>
      <c r="Z52" s="461"/>
      <c r="AA52" s="461"/>
      <c r="AB52" s="461"/>
      <c r="AC52" s="461"/>
      <c r="AD52" s="461"/>
      <c r="AE52" s="462"/>
      <c r="AF52" s="453"/>
      <c r="AG52" s="454"/>
      <c r="AH52" s="439"/>
      <c r="AI52" s="440"/>
      <c r="AJ52" s="440"/>
      <c r="AK52" s="440"/>
      <c r="AL52" s="440"/>
      <c r="AM52" s="440"/>
      <c r="AN52" s="440"/>
      <c r="AO52" s="440"/>
      <c r="AP52" s="440"/>
      <c r="AQ52" s="440"/>
      <c r="AR52" s="440"/>
      <c r="AS52" s="440"/>
      <c r="AT52" s="440"/>
      <c r="AU52" s="440"/>
      <c r="AV52" s="440"/>
      <c r="AW52" s="440"/>
      <c r="AX52" s="441"/>
      <c r="AY52" s="138"/>
      <c r="AZ52" s="142"/>
      <c r="BA52" s="139"/>
      <c r="BB52" s="485"/>
      <c r="BC52" s="486"/>
      <c r="BD52" s="486"/>
      <c r="BE52" s="486"/>
      <c r="BF52" s="486"/>
      <c r="BG52" s="486"/>
      <c r="BH52" s="486"/>
      <c r="BI52" s="41"/>
      <c r="BN52" s="481"/>
      <c r="BO52" s="481"/>
      <c r="BP52" s="481"/>
      <c r="BQ52" s="481"/>
      <c r="BR52" s="481"/>
    </row>
    <row r="53" spans="2:70" ht="3.75" customHeight="1">
      <c r="B53" s="303"/>
      <c r="C53" s="308"/>
      <c r="D53" s="309"/>
      <c r="E53" s="310"/>
      <c r="F53" s="489"/>
      <c r="G53" s="490"/>
      <c r="H53" s="490"/>
      <c r="I53" s="490"/>
      <c r="J53" s="490"/>
      <c r="K53" s="490"/>
      <c r="L53" s="490"/>
      <c r="M53" s="490"/>
      <c r="N53" s="490"/>
      <c r="O53" s="490"/>
      <c r="P53" s="490"/>
      <c r="Q53" s="490"/>
      <c r="R53" s="490"/>
      <c r="S53" s="490"/>
      <c r="T53" s="490"/>
      <c r="U53" s="490"/>
      <c r="V53" s="491"/>
      <c r="W53" s="321"/>
      <c r="X53" s="460"/>
      <c r="Y53" s="461"/>
      <c r="Z53" s="461"/>
      <c r="AA53" s="461"/>
      <c r="AB53" s="461"/>
      <c r="AC53" s="461"/>
      <c r="AD53" s="461"/>
      <c r="AE53" s="462"/>
      <c r="AF53" s="453"/>
      <c r="AG53" s="454"/>
      <c r="AH53" s="439"/>
      <c r="AI53" s="440"/>
      <c r="AJ53" s="440"/>
      <c r="AK53" s="440"/>
      <c r="AL53" s="440"/>
      <c r="AM53" s="440"/>
      <c r="AN53" s="440"/>
      <c r="AO53" s="440"/>
      <c r="AP53" s="440"/>
      <c r="AQ53" s="440"/>
      <c r="AR53" s="440"/>
      <c r="AS53" s="440"/>
      <c r="AT53" s="440"/>
      <c r="AU53" s="440"/>
      <c r="AV53" s="440"/>
      <c r="AW53" s="440"/>
      <c r="AX53" s="441"/>
      <c r="AY53" s="138"/>
      <c r="AZ53" s="142"/>
      <c r="BA53" s="139"/>
      <c r="BB53" s="485"/>
      <c r="BC53" s="486"/>
      <c r="BD53" s="486"/>
      <c r="BE53" s="486"/>
      <c r="BF53" s="486"/>
      <c r="BG53" s="486"/>
      <c r="BH53" s="486"/>
      <c r="BI53" s="12"/>
      <c r="BN53" s="482"/>
      <c r="BO53" s="482"/>
      <c r="BP53" s="482"/>
      <c r="BQ53" s="482"/>
      <c r="BR53" s="482"/>
    </row>
    <row r="54" spans="2:70" ht="6.75" customHeight="1">
      <c r="B54" s="303"/>
      <c r="C54" s="308"/>
      <c r="D54" s="309"/>
      <c r="E54" s="310"/>
      <c r="F54" s="492"/>
      <c r="G54" s="493"/>
      <c r="H54" s="493"/>
      <c r="I54" s="493"/>
      <c r="J54" s="493"/>
      <c r="K54" s="493"/>
      <c r="L54" s="493"/>
      <c r="M54" s="493"/>
      <c r="N54" s="493"/>
      <c r="O54" s="493"/>
      <c r="P54" s="493"/>
      <c r="Q54" s="493"/>
      <c r="R54" s="493"/>
      <c r="S54" s="493"/>
      <c r="T54" s="493"/>
      <c r="U54" s="493"/>
      <c r="V54" s="494"/>
      <c r="W54" s="322"/>
      <c r="X54" s="463"/>
      <c r="Y54" s="464"/>
      <c r="Z54" s="464"/>
      <c r="AA54" s="464"/>
      <c r="AB54" s="464"/>
      <c r="AC54" s="464"/>
      <c r="AD54" s="464"/>
      <c r="AE54" s="465"/>
      <c r="AF54" s="453"/>
      <c r="AG54" s="454"/>
      <c r="AH54" s="495" t="str">
        <f>IF(BN8&gt;1,WIDECHAR("(㉗の 「令和 "&amp;BN8-1&amp;"　年分」 )"),WIDECHAR("(㉗の 「平成 "&amp;BN8+29&amp;"　年分」 )"))</f>
        <v>（㉗の　「平成　３０　年分」　）</v>
      </c>
      <c r="AI54" s="496"/>
      <c r="AJ54" s="496"/>
      <c r="AK54" s="496"/>
      <c r="AL54" s="496"/>
      <c r="AM54" s="496"/>
      <c r="AN54" s="496"/>
      <c r="AO54" s="496"/>
      <c r="AP54" s="496"/>
      <c r="AQ54" s="496"/>
      <c r="AR54" s="496"/>
      <c r="AS54" s="496"/>
      <c r="AT54" s="496"/>
      <c r="AU54" s="496"/>
      <c r="AV54" s="496"/>
      <c r="AW54" s="496"/>
      <c r="AX54" s="497"/>
      <c r="AY54" s="138"/>
      <c r="AZ54" s="142"/>
      <c r="BA54" s="139"/>
      <c r="BB54" s="485"/>
      <c r="BC54" s="486"/>
      <c r="BD54" s="486"/>
      <c r="BE54" s="486"/>
      <c r="BF54" s="486"/>
      <c r="BG54" s="486"/>
      <c r="BH54" s="486"/>
      <c r="BI54" s="12"/>
      <c r="BN54" s="114" t="s">
        <v>184</v>
      </c>
      <c r="BO54" s="114" t="s">
        <v>185</v>
      </c>
      <c r="BP54" s="114" t="s">
        <v>186</v>
      </c>
      <c r="BQ54" s="114" t="s">
        <v>187</v>
      </c>
      <c r="BR54" s="114" t="s">
        <v>188</v>
      </c>
    </row>
    <row r="55" spans="2:70" ht="9" customHeight="1">
      <c r="B55" s="303"/>
      <c r="C55" s="308"/>
      <c r="D55" s="309"/>
      <c r="E55" s="310"/>
      <c r="F55" s="183" t="s">
        <v>252</v>
      </c>
      <c r="G55" s="184"/>
      <c r="H55" s="184"/>
      <c r="I55" s="184"/>
      <c r="J55" s="184"/>
      <c r="K55" s="184"/>
      <c r="L55" s="184"/>
      <c r="M55" s="184"/>
      <c r="N55" s="184"/>
      <c r="O55" s="184"/>
      <c r="P55" s="184"/>
      <c r="Q55" s="184"/>
      <c r="R55" s="184"/>
      <c r="S55" s="184"/>
      <c r="T55" s="184"/>
      <c r="U55" s="184"/>
      <c r="V55" s="185"/>
      <c r="W55" s="320" t="s">
        <v>80</v>
      </c>
      <c r="X55" s="466"/>
      <c r="Y55" s="467"/>
      <c r="Z55" s="467"/>
      <c r="AA55" s="467"/>
      <c r="AB55" s="467"/>
      <c r="AC55" s="467"/>
      <c r="AD55" s="467"/>
      <c r="AE55" s="505"/>
      <c r="AF55" s="453"/>
      <c r="AG55" s="454"/>
      <c r="AH55" s="495"/>
      <c r="AI55" s="496"/>
      <c r="AJ55" s="496"/>
      <c r="AK55" s="496"/>
      <c r="AL55" s="496"/>
      <c r="AM55" s="496"/>
      <c r="AN55" s="496"/>
      <c r="AO55" s="496"/>
      <c r="AP55" s="496"/>
      <c r="AQ55" s="496"/>
      <c r="AR55" s="496"/>
      <c r="AS55" s="496"/>
      <c r="AT55" s="496"/>
      <c r="AU55" s="496"/>
      <c r="AV55" s="496"/>
      <c r="AW55" s="496"/>
      <c r="AX55" s="497"/>
      <c r="AY55" s="138"/>
      <c r="AZ55" s="142"/>
      <c r="BA55" s="139"/>
      <c r="BB55" s="485"/>
      <c r="BC55" s="486"/>
      <c r="BD55" s="486"/>
      <c r="BE55" s="486"/>
      <c r="BF55" s="486"/>
      <c r="BG55" s="486"/>
      <c r="BH55" s="486"/>
      <c r="BI55" s="12"/>
      <c r="BN55" s="116"/>
      <c r="BO55" s="116"/>
      <c r="BP55" s="116"/>
      <c r="BQ55" s="116"/>
      <c r="BR55" s="116"/>
    </row>
    <row r="56" spans="2:70" ht="7.5" customHeight="1">
      <c r="B56" s="303"/>
      <c r="C56" s="308"/>
      <c r="D56" s="309"/>
      <c r="E56" s="310"/>
      <c r="F56" s="186"/>
      <c r="G56" s="187"/>
      <c r="H56" s="187"/>
      <c r="I56" s="187"/>
      <c r="J56" s="187"/>
      <c r="K56" s="187"/>
      <c r="L56" s="187"/>
      <c r="M56" s="187"/>
      <c r="N56" s="187"/>
      <c r="O56" s="187"/>
      <c r="P56" s="187"/>
      <c r="Q56" s="187"/>
      <c r="R56" s="187"/>
      <c r="S56" s="187"/>
      <c r="T56" s="187"/>
      <c r="U56" s="187"/>
      <c r="V56" s="188"/>
      <c r="W56" s="321"/>
      <c r="X56" s="468"/>
      <c r="Y56" s="469"/>
      <c r="Z56" s="469"/>
      <c r="AA56" s="469"/>
      <c r="AB56" s="469"/>
      <c r="AC56" s="469"/>
      <c r="AD56" s="469"/>
      <c r="AE56" s="506"/>
      <c r="AF56" s="453"/>
      <c r="AG56" s="454"/>
      <c r="AH56" s="498"/>
      <c r="AI56" s="499"/>
      <c r="AJ56" s="499"/>
      <c r="AK56" s="499"/>
      <c r="AL56" s="499"/>
      <c r="AM56" s="499"/>
      <c r="AN56" s="499"/>
      <c r="AO56" s="499"/>
      <c r="AP56" s="499"/>
      <c r="AQ56" s="499"/>
      <c r="AR56" s="499"/>
      <c r="AS56" s="499"/>
      <c r="AT56" s="499"/>
      <c r="AU56" s="499"/>
      <c r="AV56" s="499"/>
      <c r="AW56" s="499"/>
      <c r="AX56" s="500"/>
      <c r="AY56" s="140"/>
      <c r="AZ56" s="168"/>
      <c r="BA56" s="141"/>
      <c r="BB56" s="487"/>
      <c r="BC56" s="488"/>
      <c r="BD56" s="488"/>
      <c r="BE56" s="488"/>
      <c r="BF56" s="488"/>
      <c r="BG56" s="488"/>
      <c r="BH56" s="488"/>
      <c r="BI56" s="12"/>
      <c r="BN56" s="508">
        <v>0</v>
      </c>
      <c r="BO56" s="508">
        <v>0</v>
      </c>
      <c r="BP56" s="508">
        <v>0</v>
      </c>
      <c r="BQ56" s="508">
        <v>0</v>
      </c>
      <c r="BR56" s="508">
        <v>0</v>
      </c>
    </row>
    <row r="57" spans="2:70" ht="3.75" customHeight="1">
      <c r="B57" s="303"/>
      <c r="C57" s="308"/>
      <c r="D57" s="309"/>
      <c r="E57" s="310"/>
      <c r="F57" s="186"/>
      <c r="G57" s="187"/>
      <c r="H57" s="187"/>
      <c r="I57" s="187"/>
      <c r="J57" s="187"/>
      <c r="K57" s="187"/>
      <c r="L57" s="187"/>
      <c r="M57" s="187"/>
      <c r="N57" s="187"/>
      <c r="O57" s="187"/>
      <c r="P57" s="187"/>
      <c r="Q57" s="187"/>
      <c r="R57" s="187"/>
      <c r="S57" s="187"/>
      <c r="T57" s="187"/>
      <c r="U57" s="187"/>
      <c r="V57" s="188"/>
      <c r="W57" s="321"/>
      <c r="X57" s="468"/>
      <c r="Y57" s="469"/>
      <c r="Z57" s="469"/>
      <c r="AA57" s="469"/>
      <c r="AB57" s="469"/>
      <c r="AC57" s="469"/>
      <c r="AD57" s="469"/>
      <c r="AE57" s="506"/>
      <c r="AF57" s="453"/>
      <c r="AG57" s="454"/>
      <c r="AH57" s="475" t="s">
        <v>189</v>
      </c>
      <c r="AI57" s="476"/>
      <c r="AJ57" s="476"/>
      <c r="AK57" s="476"/>
      <c r="AL57" s="476"/>
      <c r="AM57" s="476"/>
      <c r="AN57" s="476"/>
      <c r="AO57" s="476"/>
      <c r="AP57" s="476"/>
      <c r="AQ57" s="476"/>
      <c r="AR57" s="476"/>
      <c r="AS57" s="476"/>
      <c r="AT57" s="476"/>
      <c r="AU57" s="476"/>
      <c r="AV57" s="476"/>
      <c r="AW57" s="476"/>
      <c r="AX57" s="477"/>
      <c r="AY57" s="511" t="s">
        <v>254</v>
      </c>
      <c r="AZ57" s="512"/>
      <c r="BA57" s="513"/>
      <c r="BB57" s="514">
        <f>MIN(BB44,BB50)</f>
        <v>0</v>
      </c>
      <c r="BC57" s="515"/>
      <c r="BD57" s="515"/>
      <c r="BE57" s="515"/>
      <c r="BF57" s="515"/>
      <c r="BG57" s="515"/>
      <c r="BH57" s="515"/>
      <c r="BI57" s="12"/>
      <c r="BN57" s="509"/>
      <c r="BO57" s="509"/>
      <c r="BP57" s="509"/>
      <c r="BQ57" s="509"/>
      <c r="BR57" s="509"/>
    </row>
    <row r="58" spans="2:70" ht="10.5" customHeight="1">
      <c r="B58" s="303"/>
      <c r="C58" s="308"/>
      <c r="D58" s="309"/>
      <c r="E58" s="310"/>
      <c r="F58" s="186"/>
      <c r="G58" s="187"/>
      <c r="H58" s="187"/>
      <c r="I58" s="187"/>
      <c r="J58" s="187"/>
      <c r="K58" s="187"/>
      <c r="L58" s="187"/>
      <c r="M58" s="187"/>
      <c r="N58" s="187"/>
      <c r="O58" s="187"/>
      <c r="P58" s="187"/>
      <c r="Q58" s="187"/>
      <c r="R58" s="187"/>
      <c r="S58" s="187"/>
      <c r="T58" s="187"/>
      <c r="U58" s="187"/>
      <c r="V58" s="188"/>
      <c r="W58" s="321"/>
      <c r="X58" s="468"/>
      <c r="Y58" s="469"/>
      <c r="Z58" s="469"/>
      <c r="AA58" s="469"/>
      <c r="AB58" s="469"/>
      <c r="AC58" s="469"/>
      <c r="AD58" s="469"/>
      <c r="AE58" s="506"/>
      <c r="AF58" s="453"/>
      <c r="AG58" s="454"/>
      <c r="AH58" s="478"/>
      <c r="AI58" s="479"/>
      <c r="AJ58" s="479"/>
      <c r="AK58" s="479"/>
      <c r="AL58" s="479"/>
      <c r="AM58" s="479"/>
      <c r="AN58" s="479"/>
      <c r="AO58" s="479"/>
      <c r="AP58" s="479"/>
      <c r="AQ58" s="479"/>
      <c r="AR58" s="479"/>
      <c r="AS58" s="479"/>
      <c r="AT58" s="479"/>
      <c r="AU58" s="479"/>
      <c r="AV58" s="479"/>
      <c r="AW58" s="479"/>
      <c r="AX58" s="480"/>
      <c r="AY58" s="169"/>
      <c r="AZ58" s="170"/>
      <c r="BA58" s="171"/>
      <c r="BB58" s="516"/>
      <c r="BC58" s="517"/>
      <c r="BD58" s="517"/>
      <c r="BE58" s="517"/>
      <c r="BF58" s="517"/>
      <c r="BG58" s="517"/>
      <c r="BH58" s="517"/>
      <c r="BI58" s="12"/>
      <c r="BN58" s="510"/>
      <c r="BO58" s="510"/>
      <c r="BP58" s="510"/>
      <c r="BQ58" s="510"/>
      <c r="BR58" s="510"/>
    </row>
    <row r="59" spans="2:70" ht="6" customHeight="1">
      <c r="B59" s="303"/>
      <c r="C59" s="308"/>
      <c r="D59" s="309"/>
      <c r="E59" s="310"/>
      <c r="F59" s="189"/>
      <c r="G59" s="190"/>
      <c r="H59" s="190"/>
      <c r="I59" s="190"/>
      <c r="J59" s="190"/>
      <c r="K59" s="190"/>
      <c r="L59" s="190"/>
      <c r="M59" s="190"/>
      <c r="N59" s="190"/>
      <c r="O59" s="190"/>
      <c r="P59" s="190"/>
      <c r="Q59" s="190"/>
      <c r="R59" s="190"/>
      <c r="S59" s="190"/>
      <c r="T59" s="190"/>
      <c r="U59" s="190"/>
      <c r="V59" s="191"/>
      <c r="W59" s="322"/>
      <c r="X59" s="470"/>
      <c r="Y59" s="471"/>
      <c r="Z59" s="471"/>
      <c r="AA59" s="471"/>
      <c r="AB59" s="471"/>
      <c r="AC59" s="471"/>
      <c r="AD59" s="471"/>
      <c r="AE59" s="507"/>
      <c r="AF59" s="453"/>
      <c r="AG59" s="454"/>
      <c r="AH59" s="478"/>
      <c r="AI59" s="479"/>
      <c r="AJ59" s="479"/>
      <c r="AK59" s="479"/>
      <c r="AL59" s="479"/>
      <c r="AM59" s="479"/>
      <c r="AN59" s="479"/>
      <c r="AO59" s="479"/>
      <c r="AP59" s="479"/>
      <c r="AQ59" s="479"/>
      <c r="AR59" s="479"/>
      <c r="AS59" s="479"/>
      <c r="AT59" s="479"/>
      <c r="AU59" s="479"/>
      <c r="AV59" s="479"/>
      <c r="AW59" s="479"/>
      <c r="AX59" s="480"/>
      <c r="AY59" s="169"/>
      <c r="AZ59" s="170"/>
      <c r="BA59" s="171"/>
      <c r="BB59" s="516"/>
      <c r="BC59" s="517"/>
      <c r="BD59" s="517"/>
      <c r="BE59" s="517"/>
      <c r="BF59" s="517"/>
      <c r="BG59" s="517"/>
      <c r="BH59" s="517"/>
      <c r="BI59" s="12"/>
      <c r="BN59" s="520" t="s">
        <v>190</v>
      </c>
      <c r="BO59" s="520"/>
      <c r="BP59" s="520"/>
      <c r="BQ59" s="520"/>
      <c r="BR59" s="520"/>
    </row>
    <row r="60" spans="2:70" ht="5.25" customHeight="1">
      <c r="B60" s="303"/>
      <c r="C60" s="308"/>
      <c r="D60" s="309"/>
      <c r="E60" s="310"/>
      <c r="F60" s="475" t="s">
        <v>191</v>
      </c>
      <c r="G60" s="476"/>
      <c r="H60" s="476"/>
      <c r="I60" s="476"/>
      <c r="J60" s="476"/>
      <c r="K60" s="476"/>
      <c r="L60" s="476"/>
      <c r="M60" s="476"/>
      <c r="N60" s="476"/>
      <c r="O60" s="476"/>
      <c r="P60" s="476"/>
      <c r="Q60" s="476"/>
      <c r="R60" s="476"/>
      <c r="S60" s="476"/>
      <c r="T60" s="476"/>
      <c r="U60" s="476"/>
      <c r="V60" s="477"/>
      <c r="W60" s="320" t="s">
        <v>81</v>
      </c>
      <c r="X60" s="483">
        <f>X49-X55</f>
        <v>537300</v>
      </c>
      <c r="Y60" s="484"/>
      <c r="Z60" s="484"/>
      <c r="AA60" s="484"/>
      <c r="AB60" s="484"/>
      <c r="AC60" s="484"/>
      <c r="AD60" s="484"/>
      <c r="AE60" s="523"/>
      <c r="AF60" s="453"/>
      <c r="AG60" s="454"/>
      <c r="AH60" s="478"/>
      <c r="AI60" s="479"/>
      <c r="AJ60" s="479"/>
      <c r="AK60" s="479"/>
      <c r="AL60" s="479"/>
      <c r="AM60" s="479"/>
      <c r="AN60" s="479"/>
      <c r="AO60" s="479"/>
      <c r="AP60" s="479"/>
      <c r="AQ60" s="479"/>
      <c r="AR60" s="479"/>
      <c r="AS60" s="479"/>
      <c r="AT60" s="479"/>
      <c r="AU60" s="479"/>
      <c r="AV60" s="479"/>
      <c r="AW60" s="479"/>
      <c r="AX60" s="480"/>
      <c r="AY60" s="169"/>
      <c r="AZ60" s="170"/>
      <c r="BA60" s="171"/>
      <c r="BB60" s="516"/>
      <c r="BC60" s="517"/>
      <c r="BD60" s="517"/>
      <c r="BE60" s="517"/>
      <c r="BF60" s="517"/>
      <c r="BG60" s="517"/>
      <c r="BH60" s="517"/>
      <c r="BI60" s="12"/>
      <c r="BN60" s="521"/>
      <c r="BO60" s="521"/>
      <c r="BP60" s="521"/>
      <c r="BQ60" s="521"/>
      <c r="BR60" s="521"/>
    </row>
    <row r="61" spans="2:70" ht="5.25" customHeight="1">
      <c r="B61" s="303"/>
      <c r="C61" s="308"/>
      <c r="D61" s="309"/>
      <c r="E61" s="310"/>
      <c r="F61" s="478"/>
      <c r="G61" s="479"/>
      <c r="H61" s="479"/>
      <c r="I61" s="479"/>
      <c r="J61" s="479"/>
      <c r="K61" s="479"/>
      <c r="L61" s="479"/>
      <c r="M61" s="479"/>
      <c r="N61" s="479"/>
      <c r="O61" s="479"/>
      <c r="P61" s="479"/>
      <c r="Q61" s="479"/>
      <c r="R61" s="479"/>
      <c r="S61" s="479"/>
      <c r="T61" s="479"/>
      <c r="U61" s="479"/>
      <c r="V61" s="480"/>
      <c r="W61" s="321"/>
      <c r="X61" s="485"/>
      <c r="Y61" s="486"/>
      <c r="Z61" s="486"/>
      <c r="AA61" s="486"/>
      <c r="AB61" s="486"/>
      <c r="AC61" s="486"/>
      <c r="AD61" s="486"/>
      <c r="AE61" s="524"/>
      <c r="AF61" s="453"/>
      <c r="AG61" s="454"/>
      <c r="AH61" s="430" t="s">
        <v>192</v>
      </c>
      <c r="AI61" s="431"/>
      <c r="AJ61" s="431"/>
      <c r="AK61" s="431"/>
      <c r="AL61" s="431"/>
      <c r="AM61" s="431"/>
      <c r="AN61" s="431"/>
      <c r="AO61" s="431"/>
      <c r="AP61" s="431"/>
      <c r="AQ61" s="431"/>
      <c r="AR61" s="431"/>
      <c r="AS61" s="431"/>
      <c r="AT61" s="431"/>
      <c r="AU61" s="431"/>
      <c r="AV61" s="431"/>
      <c r="AW61" s="431"/>
      <c r="AX61" s="432"/>
      <c r="AY61" s="169"/>
      <c r="AZ61" s="170"/>
      <c r="BA61" s="171"/>
      <c r="BB61" s="516"/>
      <c r="BC61" s="517"/>
      <c r="BD61" s="517"/>
      <c r="BE61" s="517"/>
      <c r="BF61" s="517"/>
      <c r="BG61" s="517"/>
      <c r="BH61" s="517"/>
      <c r="BI61" s="12"/>
      <c r="BN61" s="521"/>
      <c r="BO61" s="521"/>
      <c r="BP61" s="521"/>
      <c r="BQ61" s="521"/>
      <c r="BR61" s="521"/>
    </row>
    <row r="62" spans="2:70" ht="4.5" customHeight="1">
      <c r="B62" s="303"/>
      <c r="C62" s="308"/>
      <c r="D62" s="309"/>
      <c r="E62" s="310"/>
      <c r="F62" s="478"/>
      <c r="G62" s="479"/>
      <c r="H62" s="479"/>
      <c r="I62" s="479"/>
      <c r="J62" s="479"/>
      <c r="K62" s="479"/>
      <c r="L62" s="479"/>
      <c r="M62" s="479"/>
      <c r="N62" s="479"/>
      <c r="O62" s="479"/>
      <c r="P62" s="479"/>
      <c r="Q62" s="479"/>
      <c r="R62" s="479"/>
      <c r="S62" s="479"/>
      <c r="T62" s="479"/>
      <c r="U62" s="479"/>
      <c r="V62" s="480"/>
      <c r="W62" s="321"/>
      <c r="X62" s="485"/>
      <c r="Y62" s="486"/>
      <c r="Z62" s="486"/>
      <c r="AA62" s="486"/>
      <c r="AB62" s="486"/>
      <c r="AC62" s="486"/>
      <c r="AD62" s="486"/>
      <c r="AE62" s="524"/>
      <c r="AF62" s="453"/>
      <c r="AG62" s="454"/>
      <c r="AH62" s="430"/>
      <c r="AI62" s="431"/>
      <c r="AJ62" s="431"/>
      <c r="AK62" s="431"/>
      <c r="AL62" s="431"/>
      <c r="AM62" s="431"/>
      <c r="AN62" s="431"/>
      <c r="AO62" s="431"/>
      <c r="AP62" s="431"/>
      <c r="AQ62" s="431"/>
      <c r="AR62" s="431"/>
      <c r="AS62" s="431"/>
      <c r="AT62" s="431"/>
      <c r="AU62" s="431"/>
      <c r="AV62" s="431"/>
      <c r="AW62" s="431"/>
      <c r="AX62" s="432"/>
      <c r="AY62" s="169"/>
      <c r="AZ62" s="170"/>
      <c r="BA62" s="171"/>
      <c r="BB62" s="516"/>
      <c r="BC62" s="517"/>
      <c r="BD62" s="517"/>
      <c r="BE62" s="517"/>
      <c r="BF62" s="517"/>
      <c r="BG62" s="517"/>
      <c r="BH62" s="517"/>
      <c r="BI62" s="12"/>
      <c r="BN62" s="521"/>
      <c r="BO62" s="521"/>
      <c r="BP62" s="521"/>
      <c r="BQ62" s="521"/>
      <c r="BR62" s="521"/>
    </row>
    <row r="63" spans="2:70" ht="4.5" customHeight="1">
      <c r="B63" s="303"/>
      <c r="C63" s="308"/>
      <c r="D63" s="309"/>
      <c r="E63" s="310"/>
      <c r="F63" s="478"/>
      <c r="G63" s="479"/>
      <c r="H63" s="479"/>
      <c r="I63" s="479"/>
      <c r="J63" s="479"/>
      <c r="K63" s="479"/>
      <c r="L63" s="479"/>
      <c r="M63" s="479"/>
      <c r="N63" s="479"/>
      <c r="O63" s="479"/>
      <c r="P63" s="479"/>
      <c r="Q63" s="479"/>
      <c r="R63" s="479"/>
      <c r="S63" s="479"/>
      <c r="T63" s="479"/>
      <c r="U63" s="479"/>
      <c r="V63" s="480"/>
      <c r="W63" s="321"/>
      <c r="X63" s="485"/>
      <c r="Y63" s="486"/>
      <c r="Z63" s="486"/>
      <c r="AA63" s="486"/>
      <c r="AB63" s="486"/>
      <c r="AC63" s="486"/>
      <c r="AD63" s="486"/>
      <c r="AE63" s="524"/>
      <c r="AF63" s="453"/>
      <c r="AG63" s="454"/>
      <c r="AH63" s="430"/>
      <c r="AI63" s="431"/>
      <c r="AJ63" s="431"/>
      <c r="AK63" s="431"/>
      <c r="AL63" s="431"/>
      <c r="AM63" s="431"/>
      <c r="AN63" s="431"/>
      <c r="AO63" s="431"/>
      <c r="AP63" s="431"/>
      <c r="AQ63" s="431"/>
      <c r="AR63" s="431"/>
      <c r="AS63" s="431"/>
      <c r="AT63" s="431"/>
      <c r="AU63" s="431"/>
      <c r="AV63" s="431"/>
      <c r="AW63" s="431"/>
      <c r="AX63" s="432"/>
      <c r="AY63" s="169"/>
      <c r="AZ63" s="170"/>
      <c r="BA63" s="171"/>
      <c r="BB63" s="516"/>
      <c r="BC63" s="517"/>
      <c r="BD63" s="517"/>
      <c r="BE63" s="517"/>
      <c r="BF63" s="517"/>
      <c r="BG63" s="517"/>
      <c r="BH63" s="517"/>
      <c r="BI63" s="12"/>
      <c r="BN63" s="521"/>
      <c r="BO63" s="521"/>
      <c r="BP63" s="521"/>
      <c r="BQ63" s="521"/>
      <c r="BR63" s="521"/>
    </row>
    <row r="64" spans="2:70" ht="6" customHeight="1">
      <c r="B64" s="303"/>
      <c r="C64" s="308"/>
      <c r="D64" s="309"/>
      <c r="E64" s="310"/>
      <c r="F64"/>
      <c r="G64"/>
      <c r="H64"/>
      <c r="I64"/>
      <c r="J64"/>
      <c r="K64" s="431" t="s">
        <v>256</v>
      </c>
      <c r="L64" s="431"/>
      <c r="M64" s="431"/>
      <c r="N64" s="431"/>
      <c r="O64" s="431"/>
      <c r="P64" s="431"/>
      <c r="Q64"/>
      <c r="R64"/>
      <c r="S64"/>
      <c r="T64"/>
      <c r="U64"/>
      <c r="V64" s="96"/>
      <c r="W64" s="321"/>
      <c r="X64" s="485"/>
      <c r="Y64" s="486"/>
      <c r="Z64" s="486"/>
      <c r="AA64" s="486"/>
      <c r="AB64" s="486"/>
      <c r="AC64" s="486"/>
      <c r="AD64" s="486"/>
      <c r="AE64" s="524"/>
      <c r="AF64" s="453"/>
      <c r="AG64" s="454"/>
      <c r="AH64" s="433"/>
      <c r="AI64" s="434"/>
      <c r="AJ64" s="434"/>
      <c r="AK64" s="434"/>
      <c r="AL64" s="434"/>
      <c r="AM64" s="434"/>
      <c r="AN64" s="434"/>
      <c r="AO64" s="434"/>
      <c r="AP64" s="434"/>
      <c r="AQ64" s="434"/>
      <c r="AR64" s="434"/>
      <c r="AS64" s="434"/>
      <c r="AT64" s="434"/>
      <c r="AU64" s="434"/>
      <c r="AV64" s="434"/>
      <c r="AW64" s="434"/>
      <c r="AX64" s="435"/>
      <c r="AY64" s="172"/>
      <c r="AZ64" s="173"/>
      <c r="BA64" s="174"/>
      <c r="BB64" s="518"/>
      <c r="BC64" s="519"/>
      <c r="BD64" s="519"/>
      <c r="BE64" s="519"/>
      <c r="BF64" s="519"/>
      <c r="BG64" s="519"/>
      <c r="BH64" s="519"/>
      <c r="BI64" s="12"/>
      <c r="BN64" s="522"/>
      <c r="BO64" s="522"/>
      <c r="BP64" s="522"/>
      <c r="BQ64" s="522"/>
      <c r="BR64" s="522"/>
    </row>
    <row r="65" spans="2:70" ht="6.75" customHeight="1">
      <c r="B65" s="303"/>
      <c r="C65" s="308"/>
      <c r="D65" s="309"/>
      <c r="E65" s="310"/>
      <c r="F65" s="396"/>
      <c r="G65" s="380"/>
      <c r="H65" s="380"/>
      <c r="I65" s="380"/>
      <c r="J65" s="380"/>
      <c r="K65" s="431"/>
      <c r="L65" s="431"/>
      <c r="M65" s="431"/>
      <c r="N65" s="431"/>
      <c r="O65" s="431"/>
      <c r="P65" s="431"/>
      <c r="Q65" s="501"/>
      <c r="R65" s="501"/>
      <c r="S65" s="501"/>
      <c r="T65" s="501"/>
      <c r="U65" s="501"/>
      <c r="V65" s="502"/>
      <c r="W65" s="321"/>
      <c r="X65" s="485"/>
      <c r="Y65" s="486"/>
      <c r="Z65" s="486"/>
      <c r="AA65" s="486"/>
      <c r="AB65" s="486"/>
      <c r="AC65" s="486"/>
      <c r="AD65" s="486"/>
      <c r="AE65" s="524"/>
      <c r="AF65" s="453"/>
      <c r="AG65" s="454"/>
      <c r="AH65" s="404" t="s">
        <v>193</v>
      </c>
      <c r="AI65" s="405"/>
      <c r="AJ65" s="405"/>
      <c r="AK65" s="405"/>
      <c r="AL65" s="405"/>
      <c r="AM65" s="405"/>
      <c r="AN65" s="405"/>
      <c r="AO65" s="405"/>
      <c r="AP65" s="405"/>
      <c r="AQ65" s="405"/>
      <c r="AR65" s="405"/>
      <c r="AS65" s="405"/>
      <c r="AT65" s="405"/>
      <c r="AU65" s="405"/>
      <c r="AV65" s="405"/>
      <c r="AW65" s="405"/>
      <c r="AX65" s="406"/>
      <c r="AY65" s="192" t="s">
        <v>257</v>
      </c>
      <c r="AZ65" s="346"/>
      <c r="BA65" s="193"/>
      <c r="BB65" s="529"/>
      <c r="BC65" s="530"/>
      <c r="BD65" s="530"/>
      <c r="BE65" s="530"/>
      <c r="BF65" s="530"/>
      <c r="BG65" s="530"/>
      <c r="BH65" s="530"/>
      <c r="BI65" s="12"/>
      <c r="BN65" s="114" t="s">
        <v>184</v>
      </c>
      <c r="BO65" s="114" t="s">
        <v>185</v>
      </c>
      <c r="BP65" s="114" t="s">
        <v>186</v>
      </c>
      <c r="BQ65" s="114" t="s">
        <v>187</v>
      </c>
      <c r="BR65" s="114" t="s">
        <v>188</v>
      </c>
    </row>
    <row r="66" spans="2:70" ht="5.25" customHeight="1">
      <c r="B66" s="303"/>
      <c r="C66" s="311"/>
      <c r="D66" s="312"/>
      <c r="E66" s="313"/>
      <c r="F66" s="397"/>
      <c r="G66" s="398"/>
      <c r="H66" s="398"/>
      <c r="I66" s="398"/>
      <c r="J66" s="398"/>
      <c r="K66" s="434"/>
      <c r="L66" s="434"/>
      <c r="M66" s="434"/>
      <c r="N66" s="434"/>
      <c r="O66" s="434"/>
      <c r="P66" s="434"/>
      <c r="Q66" s="503"/>
      <c r="R66" s="503"/>
      <c r="S66" s="503"/>
      <c r="T66" s="503"/>
      <c r="U66" s="503"/>
      <c r="V66" s="504"/>
      <c r="W66" s="322"/>
      <c r="X66" s="487"/>
      <c r="Y66" s="488"/>
      <c r="Z66" s="488"/>
      <c r="AA66" s="488"/>
      <c r="AB66" s="488"/>
      <c r="AC66" s="488"/>
      <c r="AD66" s="488"/>
      <c r="AE66" s="525"/>
      <c r="AF66" s="453"/>
      <c r="AG66" s="454"/>
      <c r="AH66" s="407"/>
      <c r="AI66" s="408"/>
      <c r="AJ66" s="408"/>
      <c r="AK66" s="408"/>
      <c r="AL66" s="408"/>
      <c r="AM66" s="408"/>
      <c r="AN66" s="408"/>
      <c r="AO66" s="408"/>
      <c r="AP66" s="408"/>
      <c r="AQ66" s="408"/>
      <c r="AR66" s="408"/>
      <c r="AS66" s="408"/>
      <c r="AT66" s="408"/>
      <c r="AU66" s="408"/>
      <c r="AV66" s="408"/>
      <c r="AW66" s="408"/>
      <c r="AX66" s="409"/>
      <c r="AY66" s="138"/>
      <c r="AZ66" s="142"/>
      <c r="BA66" s="139"/>
      <c r="BB66" s="531"/>
      <c r="BC66" s="532"/>
      <c r="BD66" s="532"/>
      <c r="BE66" s="532"/>
      <c r="BF66" s="532"/>
      <c r="BG66" s="532"/>
      <c r="BH66" s="532"/>
      <c r="BI66" s="12"/>
      <c r="BN66" s="115"/>
      <c r="BO66" s="115"/>
      <c r="BP66" s="115"/>
      <c r="BQ66" s="115"/>
      <c r="BR66" s="115"/>
    </row>
    <row r="67" spans="2:70" ht="1.5" customHeight="1">
      <c r="B67" s="303"/>
      <c r="C67" s="535"/>
      <c r="D67" s="536"/>
      <c r="E67" s="537"/>
      <c r="F67" s="475" t="s">
        <v>168</v>
      </c>
      <c r="G67" s="476"/>
      <c r="H67" s="476"/>
      <c r="I67" s="476"/>
      <c r="J67" s="476"/>
      <c r="K67" s="476"/>
      <c r="L67" s="476"/>
      <c r="M67" s="476"/>
      <c r="N67" s="476"/>
      <c r="O67" s="476"/>
      <c r="P67" s="476"/>
      <c r="Q67" s="476"/>
      <c r="R67" s="476"/>
      <c r="S67" s="476"/>
      <c r="T67" s="476"/>
      <c r="U67" s="476"/>
      <c r="V67" s="477"/>
      <c r="W67" s="526" t="s">
        <v>82</v>
      </c>
      <c r="X67" s="514">
        <f>IF(BN56=1,X23,0)+IF(BO56=1,AD23,0)+IF(BP56=1,AM23,0)+IF(BQ56=1,AU23,0)+IF(BR56=1,BD23,0)</f>
        <v>0</v>
      </c>
      <c r="Y67" s="515"/>
      <c r="Z67" s="515"/>
      <c r="AA67" s="515"/>
      <c r="AB67" s="515"/>
      <c r="AC67" s="515"/>
      <c r="AD67" s="515"/>
      <c r="AE67" s="544"/>
      <c r="AF67" s="453"/>
      <c r="AG67" s="454"/>
      <c r="AH67" s="407"/>
      <c r="AI67" s="408"/>
      <c r="AJ67" s="408"/>
      <c r="AK67" s="408"/>
      <c r="AL67" s="408"/>
      <c r="AM67" s="408"/>
      <c r="AN67" s="408"/>
      <c r="AO67" s="408"/>
      <c r="AP67" s="408"/>
      <c r="AQ67" s="408"/>
      <c r="AR67" s="408"/>
      <c r="AS67" s="408"/>
      <c r="AT67" s="408"/>
      <c r="AU67" s="408"/>
      <c r="AV67" s="408"/>
      <c r="AW67" s="408"/>
      <c r="AX67" s="409"/>
      <c r="AY67" s="138"/>
      <c r="AZ67" s="142"/>
      <c r="BA67" s="139"/>
      <c r="BB67" s="531"/>
      <c r="BC67" s="532"/>
      <c r="BD67" s="532"/>
      <c r="BE67" s="532"/>
      <c r="BF67" s="532"/>
      <c r="BG67" s="532"/>
      <c r="BH67" s="532"/>
      <c r="BI67" s="12"/>
      <c r="BN67" s="115"/>
      <c r="BO67" s="115"/>
      <c r="BP67" s="115"/>
      <c r="BQ67" s="115"/>
      <c r="BR67" s="115"/>
    </row>
    <row r="68" spans="2:70" ht="3.75" customHeight="1">
      <c r="B68" s="303"/>
      <c r="C68" s="538"/>
      <c r="D68" s="539"/>
      <c r="E68" s="540"/>
      <c r="F68" s="478"/>
      <c r="G68" s="479"/>
      <c r="H68" s="479"/>
      <c r="I68" s="479"/>
      <c r="J68" s="479"/>
      <c r="K68" s="479"/>
      <c r="L68" s="479"/>
      <c r="M68" s="479"/>
      <c r="N68" s="479"/>
      <c r="O68" s="479"/>
      <c r="P68" s="479"/>
      <c r="Q68" s="479"/>
      <c r="R68" s="479"/>
      <c r="S68" s="479"/>
      <c r="T68" s="479"/>
      <c r="U68" s="479"/>
      <c r="V68" s="480"/>
      <c r="W68" s="527"/>
      <c r="X68" s="516"/>
      <c r="Y68" s="517"/>
      <c r="Z68" s="517"/>
      <c r="AA68" s="517"/>
      <c r="AB68" s="517"/>
      <c r="AC68" s="517"/>
      <c r="AD68" s="517"/>
      <c r="AE68" s="545"/>
      <c r="AF68" s="453"/>
      <c r="AG68" s="454"/>
      <c r="AH68" s="407"/>
      <c r="AI68" s="408"/>
      <c r="AJ68" s="408"/>
      <c r="AK68" s="408"/>
      <c r="AL68" s="408"/>
      <c r="AM68" s="408"/>
      <c r="AN68" s="408"/>
      <c r="AO68" s="408"/>
      <c r="AP68" s="408"/>
      <c r="AQ68" s="408"/>
      <c r="AR68" s="408"/>
      <c r="AS68" s="408"/>
      <c r="AT68" s="408"/>
      <c r="AU68" s="408"/>
      <c r="AV68" s="408"/>
      <c r="AW68" s="408"/>
      <c r="AX68" s="409"/>
      <c r="AY68" s="138"/>
      <c r="AZ68" s="142"/>
      <c r="BA68" s="139"/>
      <c r="BB68" s="531"/>
      <c r="BC68" s="532"/>
      <c r="BD68" s="532"/>
      <c r="BE68" s="532"/>
      <c r="BF68" s="532"/>
      <c r="BG68" s="532"/>
      <c r="BH68" s="532"/>
      <c r="BI68" s="12"/>
      <c r="BN68" s="116"/>
      <c r="BO68" s="116"/>
      <c r="BP68" s="116"/>
      <c r="BQ68" s="116"/>
      <c r="BR68" s="116"/>
    </row>
    <row r="69" spans="2:74" ht="11.25" customHeight="1">
      <c r="B69" s="303"/>
      <c r="C69" s="538"/>
      <c r="D69" s="539"/>
      <c r="E69" s="540"/>
      <c r="F69" s="478"/>
      <c r="G69" s="479"/>
      <c r="H69" s="479"/>
      <c r="I69" s="479"/>
      <c r="J69" s="479"/>
      <c r="K69" s="479"/>
      <c r="L69" s="479"/>
      <c r="M69" s="479"/>
      <c r="N69" s="479"/>
      <c r="O69" s="479"/>
      <c r="P69" s="479"/>
      <c r="Q69" s="479"/>
      <c r="R69" s="479"/>
      <c r="S69" s="479"/>
      <c r="T69" s="479"/>
      <c r="U69" s="479"/>
      <c r="V69" s="480"/>
      <c r="W69" s="527"/>
      <c r="X69" s="516"/>
      <c r="Y69" s="517"/>
      <c r="Z69" s="517"/>
      <c r="AA69" s="517"/>
      <c r="AB69" s="517"/>
      <c r="AC69" s="517"/>
      <c r="AD69" s="517"/>
      <c r="AE69" s="545"/>
      <c r="AF69" s="453"/>
      <c r="AG69" s="454"/>
      <c r="AH69" s="407"/>
      <c r="AI69" s="408"/>
      <c r="AJ69" s="408"/>
      <c r="AK69" s="408"/>
      <c r="AL69" s="408"/>
      <c r="AM69" s="408"/>
      <c r="AN69" s="408"/>
      <c r="AO69" s="408"/>
      <c r="AP69" s="408"/>
      <c r="AQ69" s="408"/>
      <c r="AR69" s="408"/>
      <c r="AS69" s="408"/>
      <c r="AT69" s="408"/>
      <c r="AU69" s="408"/>
      <c r="AV69" s="408"/>
      <c r="AW69" s="408"/>
      <c r="AX69" s="409"/>
      <c r="AY69" s="138"/>
      <c r="AZ69" s="142"/>
      <c r="BA69" s="139"/>
      <c r="BB69" s="531"/>
      <c r="BC69" s="532"/>
      <c r="BD69" s="532"/>
      <c r="BE69" s="532"/>
      <c r="BF69" s="532"/>
      <c r="BG69" s="532"/>
      <c r="BH69" s="532"/>
      <c r="BI69" s="12"/>
      <c r="BN69" s="508">
        <v>1</v>
      </c>
      <c r="BO69" s="508">
        <v>1</v>
      </c>
      <c r="BP69" s="508">
        <v>0</v>
      </c>
      <c r="BQ69" s="508">
        <v>0</v>
      </c>
      <c r="BR69" s="508">
        <v>0</v>
      </c>
      <c r="BT69" s="12"/>
      <c r="BU69" s="12"/>
      <c r="BV69" s="12"/>
    </row>
    <row r="70" spans="2:70" ht="7.5" customHeight="1">
      <c r="B70" s="303"/>
      <c r="C70" s="538"/>
      <c r="D70" s="539"/>
      <c r="E70" s="540"/>
      <c r="F70" s="547" t="s">
        <v>259</v>
      </c>
      <c r="G70" s="548"/>
      <c r="H70" s="548"/>
      <c r="I70" s="548"/>
      <c r="J70" s="548"/>
      <c r="K70" s="548"/>
      <c r="L70" s="548"/>
      <c r="M70" s="548"/>
      <c r="N70" s="548"/>
      <c r="O70" s="548"/>
      <c r="P70" s="548"/>
      <c r="Q70" s="548"/>
      <c r="R70" s="548"/>
      <c r="S70" s="548"/>
      <c r="T70" s="548"/>
      <c r="U70" s="548"/>
      <c r="V70" s="549"/>
      <c r="W70" s="527"/>
      <c r="X70" s="516"/>
      <c r="Y70" s="517"/>
      <c r="Z70" s="517"/>
      <c r="AA70" s="517"/>
      <c r="AB70" s="517"/>
      <c r="AC70" s="517"/>
      <c r="AD70" s="517"/>
      <c r="AE70" s="545"/>
      <c r="AF70" s="453"/>
      <c r="AG70" s="454"/>
      <c r="AH70" s="407"/>
      <c r="AI70" s="408"/>
      <c r="AJ70" s="408"/>
      <c r="AK70" s="408"/>
      <c r="AL70" s="408"/>
      <c r="AM70" s="408"/>
      <c r="AN70" s="408"/>
      <c r="AO70" s="408"/>
      <c r="AP70" s="408"/>
      <c r="AQ70" s="408"/>
      <c r="AR70" s="408"/>
      <c r="AS70" s="408"/>
      <c r="AT70" s="408"/>
      <c r="AU70" s="408"/>
      <c r="AV70" s="408"/>
      <c r="AW70" s="408"/>
      <c r="AX70" s="409"/>
      <c r="AY70" s="138"/>
      <c r="AZ70" s="142"/>
      <c r="BA70" s="139"/>
      <c r="BB70" s="531"/>
      <c r="BC70" s="532"/>
      <c r="BD70" s="532"/>
      <c r="BE70" s="532"/>
      <c r="BF70" s="532"/>
      <c r="BG70" s="532"/>
      <c r="BH70" s="532"/>
      <c r="BI70" s="12"/>
      <c r="BN70" s="510"/>
      <c r="BO70" s="510"/>
      <c r="BP70" s="510"/>
      <c r="BQ70" s="510"/>
      <c r="BR70" s="510"/>
    </row>
    <row r="71" spans="2:61" ht="7.5" customHeight="1">
      <c r="B71" s="303"/>
      <c r="C71" s="538"/>
      <c r="D71" s="539"/>
      <c r="E71" s="540"/>
      <c r="F71" s="547"/>
      <c r="G71" s="548"/>
      <c r="H71" s="548"/>
      <c r="I71" s="548"/>
      <c r="J71" s="548"/>
      <c r="K71" s="548"/>
      <c r="L71" s="548"/>
      <c r="M71" s="548"/>
      <c r="N71" s="548"/>
      <c r="O71" s="548"/>
      <c r="P71" s="548"/>
      <c r="Q71" s="548"/>
      <c r="R71" s="548"/>
      <c r="S71" s="548"/>
      <c r="T71" s="548"/>
      <c r="U71" s="548"/>
      <c r="V71" s="549"/>
      <c r="W71" s="527"/>
      <c r="X71" s="516"/>
      <c r="Y71" s="517"/>
      <c r="Z71" s="517"/>
      <c r="AA71" s="517"/>
      <c r="AB71" s="517"/>
      <c r="AC71" s="517"/>
      <c r="AD71" s="517"/>
      <c r="AE71" s="545"/>
      <c r="AF71" s="453"/>
      <c r="AG71" s="454"/>
      <c r="AH71" s="410"/>
      <c r="AI71" s="411"/>
      <c r="AJ71" s="411"/>
      <c r="AK71" s="411"/>
      <c r="AL71" s="411"/>
      <c r="AM71" s="411"/>
      <c r="AN71" s="411"/>
      <c r="AO71" s="411"/>
      <c r="AP71" s="411"/>
      <c r="AQ71" s="411"/>
      <c r="AR71" s="411"/>
      <c r="AS71" s="411"/>
      <c r="AT71" s="411"/>
      <c r="AU71" s="411"/>
      <c r="AV71" s="411"/>
      <c r="AW71" s="411"/>
      <c r="AX71" s="412"/>
      <c r="AY71" s="140"/>
      <c r="AZ71" s="168"/>
      <c r="BA71" s="141"/>
      <c r="BB71" s="533"/>
      <c r="BC71" s="534"/>
      <c r="BD71" s="534"/>
      <c r="BE71" s="534"/>
      <c r="BF71" s="534"/>
      <c r="BG71" s="534"/>
      <c r="BH71" s="534"/>
      <c r="BI71" s="12"/>
    </row>
    <row r="72" spans="2:61" ht="6.75" customHeight="1">
      <c r="B72" s="303"/>
      <c r="C72" s="538"/>
      <c r="D72" s="539"/>
      <c r="E72" s="540"/>
      <c r="F72" s="550" t="s">
        <v>194</v>
      </c>
      <c r="G72" s="288"/>
      <c r="H72" s="288"/>
      <c r="I72" s="288"/>
      <c r="J72" s="288"/>
      <c r="K72" s="288"/>
      <c r="L72" s="288"/>
      <c r="M72" s="288"/>
      <c r="N72" s="288"/>
      <c r="O72" s="288"/>
      <c r="P72" s="288"/>
      <c r="Q72" s="288"/>
      <c r="R72" s="288"/>
      <c r="S72" s="288"/>
      <c r="T72" s="288"/>
      <c r="U72" s="288"/>
      <c r="V72" s="297"/>
      <c r="W72" s="527"/>
      <c r="X72" s="516"/>
      <c r="Y72" s="517"/>
      <c r="Z72" s="517"/>
      <c r="AA72" s="517"/>
      <c r="AB72" s="517"/>
      <c r="AC72" s="517"/>
      <c r="AD72" s="517"/>
      <c r="AE72" s="545"/>
      <c r="AF72" s="453"/>
      <c r="AG72" s="454"/>
      <c r="AH72" s="475" t="s">
        <v>195</v>
      </c>
      <c r="AI72" s="476"/>
      <c r="AJ72" s="476"/>
      <c r="AK72" s="476"/>
      <c r="AL72" s="476"/>
      <c r="AM72" s="476"/>
      <c r="AN72" s="476"/>
      <c r="AO72" s="476"/>
      <c r="AP72" s="476"/>
      <c r="AQ72" s="476"/>
      <c r="AR72" s="476"/>
      <c r="AS72" s="476"/>
      <c r="AT72" s="476"/>
      <c r="AU72" s="476"/>
      <c r="AV72" s="476"/>
      <c r="AW72" s="476"/>
      <c r="AX72" s="477"/>
      <c r="AY72" s="192" t="s">
        <v>260</v>
      </c>
      <c r="AZ72" s="346"/>
      <c r="BA72" s="193"/>
      <c r="BB72" s="483">
        <f>BB57-BB65</f>
        <v>0</v>
      </c>
      <c r="BC72" s="484"/>
      <c r="BD72" s="484"/>
      <c r="BE72" s="484"/>
      <c r="BF72" s="484"/>
      <c r="BG72" s="484"/>
      <c r="BH72" s="484"/>
      <c r="BI72" s="12"/>
    </row>
    <row r="73" spans="2:61" ht="6" customHeight="1">
      <c r="B73" s="303"/>
      <c r="C73" s="538"/>
      <c r="D73" s="539"/>
      <c r="E73" s="540"/>
      <c r="F73" s="551"/>
      <c r="G73" s="289"/>
      <c r="H73" s="289"/>
      <c r="I73" s="289"/>
      <c r="J73" s="289"/>
      <c r="K73" s="289"/>
      <c r="L73" s="289"/>
      <c r="M73" s="289"/>
      <c r="N73" s="289"/>
      <c r="O73" s="289"/>
      <c r="P73" s="289"/>
      <c r="Q73" s="289"/>
      <c r="R73" s="289"/>
      <c r="S73" s="289"/>
      <c r="T73" s="289"/>
      <c r="U73" s="289"/>
      <c r="V73" s="298"/>
      <c r="W73" s="528"/>
      <c r="X73" s="518"/>
      <c r="Y73" s="519"/>
      <c r="Z73" s="519"/>
      <c r="AA73" s="519"/>
      <c r="AB73" s="519"/>
      <c r="AC73" s="519"/>
      <c r="AD73" s="519"/>
      <c r="AE73" s="546"/>
      <c r="AF73" s="453"/>
      <c r="AG73" s="454"/>
      <c r="AH73" s="478"/>
      <c r="AI73" s="479"/>
      <c r="AJ73" s="479"/>
      <c r="AK73" s="479"/>
      <c r="AL73" s="479"/>
      <c r="AM73" s="479"/>
      <c r="AN73" s="479"/>
      <c r="AO73" s="479"/>
      <c r="AP73" s="479"/>
      <c r="AQ73" s="479"/>
      <c r="AR73" s="479"/>
      <c r="AS73" s="479"/>
      <c r="AT73" s="479"/>
      <c r="AU73" s="479"/>
      <c r="AV73" s="479"/>
      <c r="AW73" s="479"/>
      <c r="AX73" s="480"/>
      <c r="AY73" s="138"/>
      <c r="AZ73" s="142"/>
      <c r="BA73" s="139"/>
      <c r="BB73" s="485"/>
      <c r="BC73" s="486"/>
      <c r="BD73" s="486"/>
      <c r="BE73" s="486"/>
      <c r="BF73" s="486"/>
      <c r="BG73" s="486"/>
      <c r="BH73" s="486"/>
      <c r="BI73" s="12"/>
    </row>
    <row r="74" spans="2:61" ht="9" customHeight="1">
      <c r="B74" s="303"/>
      <c r="C74" s="538"/>
      <c r="D74" s="539"/>
      <c r="E74" s="540"/>
      <c r="F74" s="404" t="s">
        <v>196</v>
      </c>
      <c r="G74" s="405"/>
      <c r="H74" s="405"/>
      <c r="I74" s="405"/>
      <c r="J74" s="405"/>
      <c r="K74" s="405"/>
      <c r="L74" s="405"/>
      <c r="M74" s="405"/>
      <c r="N74" s="405"/>
      <c r="O74" s="405"/>
      <c r="P74" s="405"/>
      <c r="Q74" s="405"/>
      <c r="R74" s="405"/>
      <c r="S74" s="405"/>
      <c r="T74" s="405"/>
      <c r="U74" s="405"/>
      <c r="V74" s="406"/>
      <c r="W74" s="526" t="s">
        <v>261</v>
      </c>
      <c r="X74" s="514">
        <f>X67/100*10</f>
        <v>0</v>
      </c>
      <c r="Y74" s="515"/>
      <c r="Z74" s="515"/>
      <c r="AA74" s="515"/>
      <c r="AB74" s="515"/>
      <c r="AC74" s="515"/>
      <c r="AD74" s="515"/>
      <c r="AE74" s="544"/>
      <c r="AF74" s="453"/>
      <c r="AG74" s="454"/>
      <c r="AH74" s="478"/>
      <c r="AI74" s="479"/>
      <c r="AJ74" s="479"/>
      <c r="AK74" s="479"/>
      <c r="AL74" s="479"/>
      <c r="AM74" s="479"/>
      <c r="AN74" s="479"/>
      <c r="AO74" s="479"/>
      <c r="AP74" s="479"/>
      <c r="AQ74" s="479"/>
      <c r="AR74" s="479"/>
      <c r="AS74" s="479"/>
      <c r="AT74" s="479"/>
      <c r="AU74" s="479"/>
      <c r="AV74" s="479"/>
      <c r="AW74" s="479"/>
      <c r="AX74" s="480"/>
      <c r="AY74" s="138"/>
      <c r="AZ74" s="142"/>
      <c r="BA74" s="139"/>
      <c r="BB74" s="485"/>
      <c r="BC74" s="486"/>
      <c r="BD74" s="486"/>
      <c r="BE74" s="486"/>
      <c r="BF74" s="486"/>
      <c r="BG74" s="486"/>
      <c r="BH74" s="486"/>
      <c r="BI74" s="12"/>
    </row>
    <row r="75" spans="2:61" ht="9" customHeight="1">
      <c r="B75" s="303"/>
      <c r="C75" s="538"/>
      <c r="D75" s="539"/>
      <c r="E75" s="540"/>
      <c r="F75" s="407"/>
      <c r="G75" s="408"/>
      <c r="H75" s="408"/>
      <c r="I75" s="408"/>
      <c r="J75" s="408"/>
      <c r="K75" s="408"/>
      <c r="L75" s="408"/>
      <c r="M75" s="408"/>
      <c r="N75" s="408"/>
      <c r="O75" s="408"/>
      <c r="P75" s="408"/>
      <c r="Q75" s="408"/>
      <c r="R75" s="408"/>
      <c r="S75" s="408"/>
      <c r="T75" s="408"/>
      <c r="U75" s="408"/>
      <c r="V75" s="409"/>
      <c r="W75" s="527"/>
      <c r="X75" s="516"/>
      <c r="Y75" s="517"/>
      <c r="Z75" s="517"/>
      <c r="AA75" s="517"/>
      <c r="AB75" s="517"/>
      <c r="AC75" s="517"/>
      <c r="AD75" s="517"/>
      <c r="AE75" s="545"/>
      <c r="AF75" s="453"/>
      <c r="AG75" s="454"/>
      <c r="AH75" s="430" t="s">
        <v>262</v>
      </c>
      <c r="AI75" s="431"/>
      <c r="AJ75" s="431"/>
      <c r="AK75" s="431"/>
      <c r="AL75" s="431"/>
      <c r="AM75" s="431"/>
      <c r="AN75" s="431"/>
      <c r="AO75" s="431"/>
      <c r="AP75" s="431"/>
      <c r="AQ75" s="431"/>
      <c r="AR75" s="431"/>
      <c r="AS75" s="431"/>
      <c r="AT75" s="431"/>
      <c r="AU75" s="431"/>
      <c r="AV75" s="431"/>
      <c r="AW75" s="431"/>
      <c r="AX75" s="432"/>
      <c r="AY75" s="138"/>
      <c r="AZ75" s="142"/>
      <c r="BA75" s="139"/>
      <c r="BB75" s="485"/>
      <c r="BC75" s="486"/>
      <c r="BD75" s="486"/>
      <c r="BE75" s="486"/>
      <c r="BF75" s="486"/>
      <c r="BG75" s="486"/>
      <c r="BH75" s="486"/>
      <c r="BI75" s="12"/>
    </row>
    <row r="76" spans="2:61" ht="5.25" customHeight="1">
      <c r="B76" s="303"/>
      <c r="C76" s="538"/>
      <c r="D76" s="539"/>
      <c r="E76" s="540"/>
      <c r="F76" s="407"/>
      <c r="G76" s="408"/>
      <c r="H76" s="408"/>
      <c r="I76" s="408"/>
      <c r="J76" s="408"/>
      <c r="K76" s="408"/>
      <c r="L76" s="408"/>
      <c r="M76" s="408"/>
      <c r="N76" s="408"/>
      <c r="O76" s="408"/>
      <c r="P76" s="408"/>
      <c r="Q76" s="408"/>
      <c r="R76" s="408"/>
      <c r="S76" s="408"/>
      <c r="T76" s="408"/>
      <c r="U76" s="408"/>
      <c r="V76" s="409"/>
      <c r="W76" s="527"/>
      <c r="X76" s="516"/>
      <c r="Y76" s="517"/>
      <c r="Z76" s="517"/>
      <c r="AA76" s="517"/>
      <c r="AB76" s="517"/>
      <c r="AC76" s="517"/>
      <c r="AD76" s="517"/>
      <c r="AE76" s="545"/>
      <c r="AF76" s="453"/>
      <c r="AG76" s="454"/>
      <c r="AH76" s="430"/>
      <c r="AI76" s="431"/>
      <c r="AJ76" s="431"/>
      <c r="AK76" s="431"/>
      <c r="AL76" s="431"/>
      <c r="AM76" s="431"/>
      <c r="AN76" s="431"/>
      <c r="AO76" s="431"/>
      <c r="AP76" s="431"/>
      <c r="AQ76" s="431"/>
      <c r="AR76" s="431"/>
      <c r="AS76" s="431"/>
      <c r="AT76" s="431"/>
      <c r="AU76" s="431"/>
      <c r="AV76" s="431"/>
      <c r="AW76" s="431"/>
      <c r="AX76" s="432"/>
      <c r="AY76" s="138"/>
      <c r="AZ76" s="142"/>
      <c r="BA76" s="139"/>
      <c r="BB76" s="485"/>
      <c r="BC76" s="486"/>
      <c r="BD76" s="486"/>
      <c r="BE76" s="486"/>
      <c r="BF76" s="486"/>
      <c r="BG76" s="486"/>
      <c r="BH76" s="486"/>
      <c r="BI76" s="12"/>
    </row>
    <row r="77" spans="2:61" ht="10.5" customHeight="1">
      <c r="B77" s="303"/>
      <c r="C77" s="538"/>
      <c r="D77" s="539"/>
      <c r="E77" s="540"/>
      <c r="F77" s="396"/>
      <c r="G77" s="380"/>
      <c r="H77" s="380"/>
      <c r="I77" s="380"/>
      <c r="J77" s="380"/>
      <c r="K77" s="552" t="s">
        <v>226</v>
      </c>
      <c r="L77" s="170" t="s">
        <v>263</v>
      </c>
      <c r="M77" s="170"/>
      <c r="N77" s="554">
        <v>10</v>
      </c>
      <c r="O77" s="554"/>
      <c r="P77" s="344" t="s">
        <v>227</v>
      </c>
      <c r="Q77" s="380"/>
      <c r="R77" s="380"/>
      <c r="S77" s="380"/>
      <c r="T77" s="380"/>
      <c r="U77" s="380"/>
      <c r="V77" s="473"/>
      <c r="W77" s="527"/>
      <c r="X77" s="516"/>
      <c r="Y77" s="517"/>
      <c r="Z77" s="517"/>
      <c r="AA77" s="517"/>
      <c r="AB77" s="517"/>
      <c r="AC77" s="517"/>
      <c r="AD77" s="517"/>
      <c r="AE77" s="545"/>
      <c r="AF77" s="455"/>
      <c r="AG77" s="456"/>
      <c r="AH77" s="433"/>
      <c r="AI77" s="434"/>
      <c r="AJ77" s="434"/>
      <c r="AK77" s="434"/>
      <c r="AL77" s="434"/>
      <c r="AM77" s="434"/>
      <c r="AN77" s="434"/>
      <c r="AO77" s="434"/>
      <c r="AP77" s="434"/>
      <c r="AQ77" s="434"/>
      <c r="AR77" s="434"/>
      <c r="AS77" s="434"/>
      <c r="AT77" s="434"/>
      <c r="AU77" s="434"/>
      <c r="AV77" s="434"/>
      <c r="AW77" s="434"/>
      <c r="AX77" s="435"/>
      <c r="AY77" s="140"/>
      <c r="AZ77" s="168"/>
      <c r="BA77" s="141"/>
      <c r="BB77" s="487"/>
      <c r="BC77" s="488"/>
      <c r="BD77" s="488"/>
      <c r="BE77" s="488"/>
      <c r="BF77" s="488"/>
      <c r="BG77" s="488"/>
      <c r="BH77" s="488"/>
      <c r="BI77" s="12"/>
    </row>
    <row r="78" spans="2:61" ht="9" customHeight="1">
      <c r="B78" s="303"/>
      <c r="C78" s="538"/>
      <c r="D78" s="539"/>
      <c r="E78" s="540"/>
      <c r="F78" s="397"/>
      <c r="G78" s="398"/>
      <c r="H78" s="398"/>
      <c r="I78" s="398"/>
      <c r="J78" s="398"/>
      <c r="K78" s="553"/>
      <c r="L78" s="173"/>
      <c r="M78" s="173"/>
      <c r="N78" s="555">
        <v>100</v>
      </c>
      <c r="O78" s="555"/>
      <c r="P78" s="345"/>
      <c r="Q78" s="398"/>
      <c r="R78" s="398"/>
      <c r="S78" s="398"/>
      <c r="T78" s="398"/>
      <c r="U78" s="398"/>
      <c r="V78" s="474"/>
      <c r="W78" s="528"/>
      <c r="X78" s="518"/>
      <c r="Y78" s="519"/>
      <c r="Z78" s="519"/>
      <c r="AA78" s="519"/>
      <c r="AB78" s="519"/>
      <c r="AC78" s="519"/>
      <c r="AD78" s="519"/>
      <c r="AE78" s="546"/>
      <c r="AF78" s="475" t="s">
        <v>197</v>
      </c>
      <c r="AG78" s="476"/>
      <c r="AH78" s="476"/>
      <c r="AI78" s="476"/>
      <c r="AJ78" s="476"/>
      <c r="AK78" s="476"/>
      <c r="AL78" s="476"/>
      <c r="AM78" s="476"/>
      <c r="AN78" s="476"/>
      <c r="AO78" s="476"/>
      <c r="AP78" s="476"/>
      <c r="AQ78" s="476"/>
      <c r="AR78" s="476"/>
      <c r="AS78" s="476"/>
      <c r="AT78" s="476"/>
      <c r="AU78" s="476"/>
      <c r="AV78" s="476"/>
      <c r="AW78" s="476"/>
      <c r="AX78" s="477"/>
      <c r="AY78" s="511" t="s">
        <v>264</v>
      </c>
      <c r="AZ78" s="512"/>
      <c r="BA78" s="513"/>
      <c r="BB78" s="483">
        <f>X60+BB38+BB72</f>
        <v>537300</v>
      </c>
      <c r="BC78" s="484"/>
      <c r="BD78" s="484"/>
      <c r="BE78" s="484"/>
      <c r="BF78" s="484"/>
      <c r="BG78" s="484"/>
      <c r="BH78" s="484"/>
      <c r="BI78" s="12"/>
    </row>
    <row r="79" spans="2:61" ht="6.75" customHeight="1">
      <c r="B79" s="303"/>
      <c r="C79" s="538"/>
      <c r="D79" s="539"/>
      <c r="E79" s="540"/>
      <c r="F79" s="475" t="s">
        <v>198</v>
      </c>
      <c r="G79" s="476"/>
      <c r="H79" s="476"/>
      <c r="I79" s="476"/>
      <c r="J79" s="476"/>
      <c r="K79" s="476"/>
      <c r="L79" s="476"/>
      <c r="M79" s="476"/>
      <c r="N79" s="476"/>
      <c r="O79" s="476"/>
      <c r="P79" s="476"/>
      <c r="Q79" s="476"/>
      <c r="R79" s="476"/>
      <c r="S79" s="476"/>
      <c r="T79" s="476"/>
      <c r="U79" s="476"/>
      <c r="V79" s="477"/>
      <c r="W79" s="526" t="s">
        <v>265</v>
      </c>
      <c r="X79" s="514">
        <f>X43-X49</f>
        <v>0</v>
      </c>
      <c r="Y79" s="515"/>
      <c r="Z79" s="515"/>
      <c r="AA79" s="515"/>
      <c r="AB79" s="515"/>
      <c r="AC79" s="515"/>
      <c r="AD79" s="515"/>
      <c r="AE79" s="544"/>
      <c r="AF79" s="478"/>
      <c r="AG79" s="479"/>
      <c r="AH79" s="479"/>
      <c r="AI79" s="479"/>
      <c r="AJ79" s="479"/>
      <c r="AK79" s="479"/>
      <c r="AL79" s="479"/>
      <c r="AM79" s="479"/>
      <c r="AN79" s="479"/>
      <c r="AO79" s="479"/>
      <c r="AP79" s="479"/>
      <c r="AQ79" s="479"/>
      <c r="AR79" s="479"/>
      <c r="AS79" s="479"/>
      <c r="AT79" s="479"/>
      <c r="AU79" s="479"/>
      <c r="AV79" s="479"/>
      <c r="AW79" s="479"/>
      <c r="AX79" s="480"/>
      <c r="AY79" s="169"/>
      <c r="AZ79" s="170"/>
      <c r="BA79" s="171"/>
      <c r="BB79" s="485"/>
      <c r="BC79" s="486"/>
      <c r="BD79" s="486"/>
      <c r="BE79" s="486"/>
      <c r="BF79" s="486"/>
      <c r="BG79" s="486"/>
      <c r="BH79" s="486"/>
      <c r="BI79" s="12"/>
    </row>
    <row r="80" spans="2:61" ht="6.75" customHeight="1">
      <c r="B80" s="303"/>
      <c r="C80" s="538"/>
      <c r="D80" s="539"/>
      <c r="E80" s="540"/>
      <c r="F80" s="478"/>
      <c r="G80" s="479"/>
      <c r="H80" s="479"/>
      <c r="I80" s="479"/>
      <c r="J80" s="479"/>
      <c r="K80" s="479"/>
      <c r="L80" s="479"/>
      <c r="M80" s="479"/>
      <c r="N80" s="479"/>
      <c r="O80" s="479"/>
      <c r="P80" s="479"/>
      <c r="Q80" s="479"/>
      <c r="R80" s="479"/>
      <c r="S80" s="479"/>
      <c r="T80" s="479"/>
      <c r="U80" s="479"/>
      <c r="V80" s="480"/>
      <c r="W80" s="527"/>
      <c r="X80" s="516"/>
      <c r="Y80" s="517"/>
      <c r="Z80" s="517"/>
      <c r="AA80" s="517"/>
      <c r="AB80" s="517"/>
      <c r="AC80" s="517"/>
      <c r="AD80" s="517"/>
      <c r="AE80" s="545"/>
      <c r="AF80" s="478"/>
      <c r="AG80" s="479"/>
      <c r="AH80" s="479"/>
      <c r="AI80" s="479"/>
      <c r="AJ80" s="479"/>
      <c r="AK80" s="479"/>
      <c r="AL80" s="479"/>
      <c r="AM80" s="479"/>
      <c r="AN80" s="479"/>
      <c r="AO80" s="479"/>
      <c r="AP80" s="479"/>
      <c r="AQ80" s="479"/>
      <c r="AR80" s="479"/>
      <c r="AS80" s="479"/>
      <c r="AT80" s="479"/>
      <c r="AU80" s="479"/>
      <c r="AV80" s="479"/>
      <c r="AW80" s="479"/>
      <c r="AX80" s="480"/>
      <c r="AY80" s="169"/>
      <c r="AZ80" s="170"/>
      <c r="BA80" s="171"/>
      <c r="BB80" s="485"/>
      <c r="BC80" s="486"/>
      <c r="BD80" s="486"/>
      <c r="BE80" s="486"/>
      <c r="BF80" s="486"/>
      <c r="BG80" s="486"/>
      <c r="BH80" s="486"/>
      <c r="BI80" s="12"/>
    </row>
    <row r="81" spans="2:61" ht="6.75" customHeight="1">
      <c r="B81" s="303"/>
      <c r="C81" s="538"/>
      <c r="D81" s="539"/>
      <c r="E81" s="540"/>
      <c r="F81" s="478"/>
      <c r="G81" s="479"/>
      <c r="H81" s="479"/>
      <c r="I81" s="479"/>
      <c r="J81" s="479"/>
      <c r="K81" s="479"/>
      <c r="L81" s="479"/>
      <c r="M81" s="479"/>
      <c r="N81" s="479"/>
      <c r="O81" s="479"/>
      <c r="P81" s="479"/>
      <c r="Q81" s="479"/>
      <c r="R81" s="479"/>
      <c r="S81" s="479"/>
      <c r="T81" s="479"/>
      <c r="U81" s="479"/>
      <c r="V81" s="480"/>
      <c r="W81" s="527"/>
      <c r="X81" s="516"/>
      <c r="Y81" s="517"/>
      <c r="Z81" s="517"/>
      <c r="AA81" s="517"/>
      <c r="AB81" s="517"/>
      <c r="AC81" s="517"/>
      <c r="AD81" s="517"/>
      <c r="AE81" s="545"/>
      <c r="AF81" s="169" t="s">
        <v>266</v>
      </c>
      <c r="AG81" s="170"/>
      <c r="AH81" s="170"/>
      <c r="AI81" s="170"/>
      <c r="AJ81" s="170"/>
      <c r="AK81" s="170"/>
      <c r="AL81" s="170"/>
      <c r="AM81" s="170"/>
      <c r="AN81" s="170"/>
      <c r="AO81" s="170"/>
      <c r="AP81" s="170"/>
      <c r="AQ81" s="170"/>
      <c r="AR81" s="170"/>
      <c r="AS81" s="170"/>
      <c r="AT81" s="170"/>
      <c r="AU81" s="170"/>
      <c r="AV81" s="170"/>
      <c r="AW81" s="170"/>
      <c r="AX81" s="171"/>
      <c r="AY81" s="169"/>
      <c r="AZ81" s="170"/>
      <c r="BA81" s="171"/>
      <c r="BB81" s="485"/>
      <c r="BC81" s="486"/>
      <c r="BD81" s="486"/>
      <c r="BE81" s="486"/>
      <c r="BF81" s="486"/>
      <c r="BG81" s="486"/>
      <c r="BH81" s="486"/>
      <c r="BI81" s="12"/>
    </row>
    <row r="82" spans="2:69" ht="20.25" customHeight="1">
      <c r="B82" s="304"/>
      <c r="C82" s="541"/>
      <c r="D82" s="542"/>
      <c r="E82" s="543"/>
      <c r="F82" s="172" t="s">
        <v>267</v>
      </c>
      <c r="G82" s="173"/>
      <c r="H82" s="173"/>
      <c r="I82" s="173"/>
      <c r="J82" s="173"/>
      <c r="K82" s="173"/>
      <c r="L82" s="173"/>
      <c r="M82" s="173"/>
      <c r="N82" s="173"/>
      <c r="O82" s="173"/>
      <c r="P82" s="173"/>
      <c r="Q82" s="173"/>
      <c r="R82" s="173"/>
      <c r="S82" s="173"/>
      <c r="T82" s="173"/>
      <c r="U82" s="173"/>
      <c r="V82" s="174"/>
      <c r="W82" s="528"/>
      <c r="X82" s="518"/>
      <c r="Y82" s="519"/>
      <c r="Z82" s="519"/>
      <c r="AA82" s="519"/>
      <c r="AB82" s="519"/>
      <c r="AC82" s="519"/>
      <c r="AD82" s="519"/>
      <c r="AE82" s="546"/>
      <c r="AF82" s="172"/>
      <c r="AG82" s="173"/>
      <c r="AH82" s="173"/>
      <c r="AI82" s="173"/>
      <c r="AJ82" s="173"/>
      <c r="AK82" s="173"/>
      <c r="AL82" s="173"/>
      <c r="AM82" s="173"/>
      <c r="AN82" s="173"/>
      <c r="AO82" s="173"/>
      <c r="AP82" s="173"/>
      <c r="AQ82" s="173"/>
      <c r="AR82" s="173"/>
      <c r="AS82" s="173"/>
      <c r="AT82" s="173"/>
      <c r="AU82" s="173"/>
      <c r="AV82" s="173"/>
      <c r="AW82" s="173"/>
      <c r="AX82" s="174"/>
      <c r="AY82" s="172"/>
      <c r="AZ82" s="173"/>
      <c r="BA82" s="174"/>
      <c r="BB82" s="487"/>
      <c r="BC82" s="488"/>
      <c r="BD82" s="488"/>
      <c r="BE82" s="488"/>
      <c r="BF82" s="488"/>
      <c r="BG82" s="488"/>
      <c r="BH82" s="488"/>
      <c r="BI82" s="12"/>
      <c r="BP82" s="12"/>
      <c r="BQ82" s="12"/>
    </row>
    <row r="83" spans="2:61" ht="28.5" customHeight="1">
      <c r="B83" s="100"/>
      <c r="C83" s="100"/>
      <c r="D83" s="100"/>
      <c r="E83" s="100"/>
      <c r="F83" s="100"/>
      <c r="G83" s="100"/>
      <c r="H83" s="100"/>
      <c r="I83" s="100"/>
      <c r="J83" s="100"/>
      <c r="K83" s="556" t="s">
        <v>199</v>
      </c>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100"/>
      <c r="BD83" s="100"/>
      <c r="BE83" s="100"/>
      <c r="BF83" s="100"/>
      <c r="BG83" s="100"/>
      <c r="BH83" s="100"/>
      <c r="BI83" s="101"/>
    </row>
    <row r="84" spans="2:61" ht="11.25" customHeight="1">
      <c r="B84" s="557"/>
      <c r="C84" s="557"/>
      <c r="D84" s="557"/>
      <c r="E84" s="346" t="s">
        <v>200</v>
      </c>
      <c r="F84" s="346"/>
      <c r="G84" s="346"/>
      <c r="H84" s="346"/>
      <c r="I84" s="346"/>
      <c r="J84" s="346"/>
      <c r="K84" s="346"/>
      <c r="L84" s="346"/>
      <c r="M84" s="346"/>
      <c r="N84" s="270"/>
      <c r="O84" s="271"/>
      <c r="P84" s="436" t="s">
        <v>268</v>
      </c>
      <c r="Q84" s="437"/>
      <c r="R84" s="437"/>
      <c r="S84" s="437"/>
      <c r="T84" s="437"/>
      <c r="U84" s="437"/>
      <c r="V84" s="437"/>
      <c r="W84" s="437"/>
      <c r="X84" s="437"/>
      <c r="Y84" s="437"/>
      <c r="Z84" s="437"/>
      <c r="AA84" s="437"/>
      <c r="AB84" s="437"/>
      <c r="AC84" s="438"/>
      <c r="AD84" s="183" t="s">
        <v>201</v>
      </c>
      <c r="AE84" s="184"/>
      <c r="AF84" s="184"/>
      <c r="AG84" s="184"/>
      <c r="AH84" s="184"/>
      <c r="AI84" s="184"/>
      <c r="AJ84" s="184"/>
      <c r="AK84" s="184"/>
      <c r="AL84" s="184"/>
      <c r="AM84" s="184"/>
      <c r="AN84" s="184"/>
      <c r="AO84" s="184"/>
      <c r="AP84" s="184"/>
      <c r="AQ84" s="184"/>
      <c r="AR84" s="184"/>
      <c r="AS84" s="184"/>
      <c r="AT84" s="185"/>
      <c r="AU84" s="436" t="s">
        <v>269</v>
      </c>
      <c r="AV84" s="437"/>
      <c r="AW84" s="437"/>
      <c r="AX84" s="437"/>
      <c r="AY84" s="437"/>
      <c r="AZ84" s="437"/>
      <c r="BA84" s="437"/>
      <c r="BB84" s="437"/>
      <c r="BC84" s="437"/>
      <c r="BD84" s="437"/>
      <c r="BE84" s="437"/>
      <c r="BF84" s="437"/>
      <c r="BG84" s="437"/>
      <c r="BH84" s="437"/>
      <c r="BI84" s="97"/>
    </row>
    <row r="85" spans="2:61" ht="7.5" customHeight="1">
      <c r="B85" s="558"/>
      <c r="C85" s="558"/>
      <c r="D85" s="558"/>
      <c r="E85" s="142"/>
      <c r="F85" s="142"/>
      <c r="G85" s="142"/>
      <c r="H85" s="142"/>
      <c r="I85" s="142"/>
      <c r="J85" s="142"/>
      <c r="K85" s="142"/>
      <c r="L85" s="142"/>
      <c r="M85" s="142"/>
      <c r="N85" s="413"/>
      <c r="O85" s="560"/>
      <c r="P85" s="439"/>
      <c r="Q85" s="440"/>
      <c r="R85" s="440"/>
      <c r="S85" s="440"/>
      <c r="T85" s="440"/>
      <c r="U85" s="440"/>
      <c r="V85" s="440"/>
      <c r="W85" s="440"/>
      <c r="X85" s="440"/>
      <c r="Y85" s="440"/>
      <c r="Z85" s="440"/>
      <c r="AA85" s="440"/>
      <c r="AB85" s="440"/>
      <c r="AC85" s="441"/>
      <c r="AD85" s="186"/>
      <c r="AE85" s="187"/>
      <c r="AF85" s="187"/>
      <c r="AG85" s="187"/>
      <c r="AH85" s="187"/>
      <c r="AI85" s="187"/>
      <c r="AJ85" s="187"/>
      <c r="AK85" s="187"/>
      <c r="AL85" s="187"/>
      <c r="AM85" s="187"/>
      <c r="AN85" s="187"/>
      <c r="AO85" s="187"/>
      <c r="AP85" s="187"/>
      <c r="AQ85" s="187"/>
      <c r="AR85" s="187"/>
      <c r="AS85" s="187"/>
      <c r="AT85" s="188"/>
      <c r="AU85" s="439"/>
      <c r="AV85" s="440"/>
      <c r="AW85" s="440"/>
      <c r="AX85" s="440"/>
      <c r="AY85" s="440"/>
      <c r="AZ85" s="440"/>
      <c r="BA85" s="440"/>
      <c r="BB85" s="440"/>
      <c r="BC85" s="440"/>
      <c r="BD85" s="440"/>
      <c r="BE85" s="440"/>
      <c r="BF85" s="440"/>
      <c r="BG85" s="440"/>
      <c r="BH85" s="440"/>
      <c r="BI85" s="97"/>
    </row>
    <row r="86" spans="2:61" ht="7.5" customHeight="1">
      <c r="B86" s="558"/>
      <c r="C86" s="558"/>
      <c r="D86" s="558"/>
      <c r="E86" s="142"/>
      <c r="F86" s="142"/>
      <c r="G86" s="142"/>
      <c r="H86" s="142"/>
      <c r="I86" s="142"/>
      <c r="J86" s="142"/>
      <c r="K86" s="142"/>
      <c r="L86" s="142"/>
      <c r="M86" s="142"/>
      <c r="N86" s="413"/>
      <c r="O86" s="560"/>
      <c r="P86" s="563" t="s">
        <v>270</v>
      </c>
      <c r="Q86" s="564"/>
      <c r="R86" s="564"/>
      <c r="S86" s="564"/>
      <c r="T86" s="564"/>
      <c r="U86" s="564"/>
      <c r="V86" s="564"/>
      <c r="W86" s="564"/>
      <c r="X86" s="564"/>
      <c r="Y86" s="564"/>
      <c r="Z86" s="564"/>
      <c r="AA86" s="564"/>
      <c r="AB86" s="564"/>
      <c r="AC86" s="565"/>
      <c r="AD86" s="186"/>
      <c r="AE86" s="187"/>
      <c r="AF86" s="187"/>
      <c r="AG86" s="187"/>
      <c r="AH86" s="187"/>
      <c r="AI86" s="187"/>
      <c r="AJ86" s="187"/>
      <c r="AK86" s="187"/>
      <c r="AL86" s="187"/>
      <c r="AM86" s="187"/>
      <c r="AN86" s="187"/>
      <c r="AO86" s="187"/>
      <c r="AP86" s="187"/>
      <c r="AQ86" s="187"/>
      <c r="AR86" s="187"/>
      <c r="AS86" s="187"/>
      <c r="AT86" s="188"/>
      <c r="AU86" s="489" t="s">
        <v>271</v>
      </c>
      <c r="AV86" s="490"/>
      <c r="AW86" s="490"/>
      <c r="AX86" s="490"/>
      <c r="AY86" s="490"/>
      <c r="AZ86" s="490"/>
      <c r="BA86" s="490"/>
      <c r="BB86" s="490"/>
      <c r="BC86" s="490"/>
      <c r="BD86" s="490"/>
      <c r="BE86" s="490"/>
      <c r="BF86" s="490"/>
      <c r="BG86" s="490"/>
      <c r="BH86" s="490"/>
      <c r="BI86" s="102"/>
    </row>
    <row r="87" spans="2:61" ht="10.5" customHeight="1">
      <c r="B87" s="558"/>
      <c r="C87" s="558"/>
      <c r="D87" s="558"/>
      <c r="E87" s="142"/>
      <c r="F87" s="142"/>
      <c r="G87" s="142"/>
      <c r="H87" s="142"/>
      <c r="I87" s="142"/>
      <c r="J87" s="142"/>
      <c r="K87" s="142"/>
      <c r="L87" s="142"/>
      <c r="M87" s="142"/>
      <c r="N87" s="413"/>
      <c r="O87" s="560"/>
      <c r="P87" s="566"/>
      <c r="Q87" s="567"/>
      <c r="R87" s="567"/>
      <c r="S87" s="567"/>
      <c r="T87" s="567"/>
      <c r="U87" s="567"/>
      <c r="V87" s="567"/>
      <c r="W87" s="567"/>
      <c r="X87" s="567"/>
      <c r="Y87" s="567"/>
      <c r="Z87" s="567"/>
      <c r="AA87" s="567"/>
      <c r="AB87" s="567"/>
      <c r="AC87" s="568"/>
      <c r="AD87" s="189"/>
      <c r="AE87" s="190"/>
      <c r="AF87" s="190"/>
      <c r="AG87" s="190"/>
      <c r="AH87" s="190"/>
      <c r="AI87" s="190"/>
      <c r="AJ87" s="190"/>
      <c r="AK87" s="190"/>
      <c r="AL87" s="190"/>
      <c r="AM87" s="190"/>
      <c r="AN87" s="190"/>
      <c r="AO87" s="190"/>
      <c r="AP87" s="190"/>
      <c r="AQ87" s="190"/>
      <c r="AR87" s="190"/>
      <c r="AS87" s="190"/>
      <c r="AT87" s="191"/>
      <c r="AU87" s="492"/>
      <c r="AV87" s="493"/>
      <c r="AW87" s="493"/>
      <c r="AX87" s="493"/>
      <c r="AY87" s="493"/>
      <c r="AZ87" s="493"/>
      <c r="BA87" s="493"/>
      <c r="BB87" s="493"/>
      <c r="BC87" s="493"/>
      <c r="BD87" s="493"/>
      <c r="BE87" s="493"/>
      <c r="BF87" s="493"/>
      <c r="BG87" s="493"/>
      <c r="BH87" s="493"/>
      <c r="BI87" s="102"/>
    </row>
    <row r="88" spans="2:61" ht="17.25" customHeight="1">
      <c r="B88" s="559"/>
      <c r="C88" s="559"/>
      <c r="D88" s="559"/>
      <c r="E88" s="168"/>
      <c r="F88" s="168"/>
      <c r="G88" s="168"/>
      <c r="H88" s="168"/>
      <c r="I88" s="168"/>
      <c r="J88" s="168"/>
      <c r="K88" s="168"/>
      <c r="L88" s="168"/>
      <c r="M88" s="168"/>
      <c r="N88" s="561"/>
      <c r="O88" s="562"/>
      <c r="P88" s="569" t="s">
        <v>272</v>
      </c>
      <c r="Q88" s="570"/>
      <c r="R88" s="570"/>
      <c r="S88" s="570"/>
      <c r="T88" s="570"/>
      <c r="U88" s="570"/>
      <c r="V88" s="570"/>
      <c r="W88" s="570"/>
      <c r="X88" s="570"/>
      <c r="Y88" s="570"/>
      <c r="Z88" s="570"/>
      <c r="AA88" s="570"/>
      <c r="AB88" s="570"/>
      <c r="AC88" s="571"/>
      <c r="AD88" s="569" t="s">
        <v>273</v>
      </c>
      <c r="AE88" s="570"/>
      <c r="AF88" s="570"/>
      <c r="AG88" s="570"/>
      <c r="AH88" s="570"/>
      <c r="AI88" s="570"/>
      <c r="AJ88" s="570"/>
      <c r="AK88" s="570"/>
      <c r="AL88" s="570"/>
      <c r="AM88" s="570"/>
      <c r="AN88" s="570"/>
      <c r="AO88" s="570"/>
      <c r="AP88" s="570"/>
      <c r="AQ88" s="570"/>
      <c r="AR88" s="570"/>
      <c r="AS88" s="570"/>
      <c r="AT88" s="571"/>
      <c r="AU88" s="569" t="s">
        <v>274</v>
      </c>
      <c r="AV88" s="570"/>
      <c r="AW88" s="570"/>
      <c r="AX88" s="570"/>
      <c r="AY88" s="570"/>
      <c r="AZ88" s="570"/>
      <c r="BA88" s="570"/>
      <c r="BB88" s="570"/>
      <c r="BC88" s="570"/>
      <c r="BD88" s="570"/>
      <c r="BE88" s="570"/>
      <c r="BF88" s="570"/>
      <c r="BG88" s="570"/>
      <c r="BH88" s="570"/>
      <c r="BI88" s="73"/>
    </row>
    <row r="89" spans="2:71" ht="15" customHeight="1">
      <c r="B89" s="572"/>
      <c r="C89" s="572"/>
      <c r="D89" s="572"/>
      <c r="E89" s="476" t="str">
        <f>IF(BN8&gt;1,WIDECHAR("令和"&amp;BN8-1&amp;"年分"),WIDECHAR("平成"&amp;BN8+29&amp;"年分"))</f>
        <v>平成３０年分</v>
      </c>
      <c r="F89" s="476"/>
      <c r="G89" s="476"/>
      <c r="H89" s="476"/>
      <c r="I89" s="476"/>
      <c r="J89" s="476"/>
      <c r="K89" s="476"/>
      <c r="L89" s="476"/>
      <c r="M89" s="476"/>
      <c r="N89" s="270"/>
      <c r="O89" s="271"/>
      <c r="P89" s="575" t="s">
        <v>275</v>
      </c>
      <c r="Q89" s="576"/>
      <c r="R89" s="576"/>
      <c r="S89" s="576"/>
      <c r="T89" s="576"/>
      <c r="U89" s="576"/>
      <c r="V89" s="576"/>
      <c r="W89" s="576"/>
      <c r="X89" s="576"/>
      <c r="Y89" s="576"/>
      <c r="Z89" s="576"/>
      <c r="AA89" s="576"/>
      <c r="AB89" s="577" t="s">
        <v>202</v>
      </c>
      <c r="AC89" s="578"/>
      <c r="AD89" s="103"/>
      <c r="AE89" s="104"/>
      <c r="AF89" s="104"/>
      <c r="AG89" s="104"/>
      <c r="AH89" s="104"/>
      <c r="AI89" s="104"/>
      <c r="AJ89" s="104"/>
      <c r="AK89" s="104"/>
      <c r="AL89" s="104"/>
      <c r="AM89" s="104"/>
      <c r="AN89" s="104"/>
      <c r="AO89" s="104"/>
      <c r="AP89" s="104"/>
      <c r="AQ89" s="104"/>
      <c r="AR89" s="104"/>
      <c r="AS89" s="579" t="s">
        <v>56</v>
      </c>
      <c r="AT89" s="580"/>
      <c r="AU89" s="581"/>
      <c r="AV89" s="582"/>
      <c r="AW89" s="582"/>
      <c r="AX89" s="582"/>
      <c r="AY89" s="582"/>
      <c r="AZ89" s="582"/>
      <c r="BA89" s="582"/>
      <c r="BB89" s="582"/>
      <c r="BC89" s="582"/>
      <c r="BD89" s="582"/>
      <c r="BE89" s="582"/>
      <c r="BF89" s="582"/>
      <c r="BG89" s="582"/>
      <c r="BH89" s="582"/>
      <c r="BI89" s="63"/>
      <c r="BM89" s="587" t="s">
        <v>203</v>
      </c>
      <c r="BN89" s="587"/>
      <c r="BO89" s="587"/>
      <c r="BP89" s="587"/>
      <c r="BQ89" s="587"/>
      <c r="BR89" s="587"/>
      <c r="BS89" s="587"/>
    </row>
    <row r="90" spans="2:71" ht="4.5" customHeight="1">
      <c r="B90" s="573"/>
      <c r="C90" s="573"/>
      <c r="D90" s="573"/>
      <c r="E90" s="479"/>
      <c r="F90" s="479"/>
      <c r="G90" s="479"/>
      <c r="H90" s="479"/>
      <c r="I90" s="479"/>
      <c r="J90" s="479"/>
      <c r="K90" s="479"/>
      <c r="L90" s="479"/>
      <c r="M90" s="479"/>
      <c r="N90" s="413"/>
      <c r="O90" s="560"/>
      <c r="P90" s="588">
        <v>20000</v>
      </c>
      <c r="Q90" s="589"/>
      <c r="R90" s="589"/>
      <c r="S90" s="589"/>
      <c r="T90" s="589"/>
      <c r="U90" s="589"/>
      <c r="V90" s="589"/>
      <c r="W90" s="589"/>
      <c r="X90" s="589"/>
      <c r="Y90" s="589"/>
      <c r="Z90" s="589"/>
      <c r="AA90" s="589"/>
      <c r="AB90" s="589"/>
      <c r="AC90" s="590"/>
      <c r="AD90" s="594">
        <f>BB65</f>
        <v>0</v>
      </c>
      <c r="AE90" s="595"/>
      <c r="AF90" s="595"/>
      <c r="AG90" s="595"/>
      <c r="AH90" s="595"/>
      <c r="AI90" s="595"/>
      <c r="AJ90" s="595"/>
      <c r="AK90" s="595"/>
      <c r="AL90" s="595"/>
      <c r="AM90" s="595"/>
      <c r="AN90" s="595"/>
      <c r="AO90" s="595"/>
      <c r="AP90" s="595"/>
      <c r="AQ90" s="595"/>
      <c r="AR90" s="595"/>
      <c r="AS90" s="595"/>
      <c r="AT90" s="596"/>
      <c r="AU90" s="583"/>
      <c r="AV90" s="584"/>
      <c r="AW90" s="584"/>
      <c r="AX90" s="584"/>
      <c r="AY90" s="584"/>
      <c r="AZ90" s="584"/>
      <c r="BA90" s="584"/>
      <c r="BB90" s="584"/>
      <c r="BC90" s="584"/>
      <c r="BD90" s="584"/>
      <c r="BE90" s="584"/>
      <c r="BF90" s="584"/>
      <c r="BG90" s="584"/>
      <c r="BH90" s="584"/>
      <c r="BI90" s="12"/>
      <c r="BM90" s="587"/>
      <c r="BN90" s="587"/>
      <c r="BO90" s="587"/>
      <c r="BP90" s="587"/>
      <c r="BQ90" s="587"/>
      <c r="BR90" s="587"/>
      <c r="BS90" s="587"/>
    </row>
    <row r="91" spans="2:71" ht="7.5" customHeight="1">
      <c r="B91" s="573"/>
      <c r="C91" s="573"/>
      <c r="D91" s="573"/>
      <c r="E91" s="490" t="s">
        <v>204</v>
      </c>
      <c r="F91" s="490"/>
      <c r="G91" s="490"/>
      <c r="H91" s="490"/>
      <c r="I91" s="490"/>
      <c r="J91" s="490"/>
      <c r="K91" s="490"/>
      <c r="L91" s="490"/>
      <c r="M91" s="490"/>
      <c r="N91" s="413"/>
      <c r="O91" s="560"/>
      <c r="P91" s="588"/>
      <c r="Q91" s="589"/>
      <c r="R91" s="589"/>
      <c r="S91" s="589"/>
      <c r="T91" s="589"/>
      <c r="U91" s="589"/>
      <c r="V91" s="589"/>
      <c r="W91" s="589"/>
      <c r="X91" s="589"/>
      <c r="Y91" s="589"/>
      <c r="Z91" s="589"/>
      <c r="AA91" s="589"/>
      <c r="AB91" s="589"/>
      <c r="AC91" s="590"/>
      <c r="AD91" s="594"/>
      <c r="AE91" s="595"/>
      <c r="AF91" s="595"/>
      <c r="AG91" s="595"/>
      <c r="AH91" s="595"/>
      <c r="AI91" s="595"/>
      <c r="AJ91" s="595"/>
      <c r="AK91" s="595"/>
      <c r="AL91" s="595"/>
      <c r="AM91" s="595"/>
      <c r="AN91" s="595"/>
      <c r="AO91" s="595"/>
      <c r="AP91" s="595"/>
      <c r="AQ91" s="595"/>
      <c r="AR91" s="595"/>
      <c r="AS91" s="595"/>
      <c r="AT91" s="596"/>
      <c r="AU91" s="583"/>
      <c r="AV91" s="584"/>
      <c r="AW91" s="584"/>
      <c r="AX91" s="584"/>
      <c r="AY91" s="584"/>
      <c r="AZ91" s="584"/>
      <c r="BA91" s="584"/>
      <c r="BB91" s="584"/>
      <c r="BC91" s="584"/>
      <c r="BD91" s="584"/>
      <c r="BE91" s="584"/>
      <c r="BF91" s="584"/>
      <c r="BG91" s="584"/>
      <c r="BH91" s="584"/>
      <c r="BI91" s="12"/>
      <c r="BM91" s="587"/>
      <c r="BN91" s="587"/>
      <c r="BO91" s="587"/>
      <c r="BP91" s="587"/>
      <c r="BQ91" s="587"/>
      <c r="BR91" s="587"/>
      <c r="BS91" s="587"/>
    </row>
    <row r="92" spans="2:61" ht="11.25" customHeight="1">
      <c r="B92" s="574"/>
      <c r="C92" s="574"/>
      <c r="D92" s="574"/>
      <c r="E92" s="493"/>
      <c r="F92" s="493"/>
      <c r="G92" s="493"/>
      <c r="H92" s="493"/>
      <c r="I92" s="493"/>
      <c r="J92" s="493"/>
      <c r="K92" s="493"/>
      <c r="L92" s="493"/>
      <c r="M92" s="493"/>
      <c r="N92" s="561"/>
      <c r="O92" s="562"/>
      <c r="P92" s="591"/>
      <c r="Q92" s="592"/>
      <c r="R92" s="592"/>
      <c r="S92" s="592"/>
      <c r="T92" s="592"/>
      <c r="U92" s="592"/>
      <c r="V92" s="592"/>
      <c r="W92" s="592"/>
      <c r="X92" s="592"/>
      <c r="Y92" s="592"/>
      <c r="Z92" s="592"/>
      <c r="AA92" s="592"/>
      <c r="AB92" s="592"/>
      <c r="AC92" s="593"/>
      <c r="AD92" s="597"/>
      <c r="AE92" s="598"/>
      <c r="AF92" s="598"/>
      <c r="AG92" s="598"/>
      <c r="AH92" s="598"/>
      <c r="AI92" s="598"/>
      <c r="AJ92" s="598"/>
      <c r="AK92" s="598"/>
      <c r="AL92" s="598"/>
      <c r="AM92" s="598"/>
      <c r="AN92" s="598"/>
      <c r="AO92" s="598"/>
      <c r="AP92" s="598"/>
      <c r="AQ92" s="598"/>
      <c r="AR92" s="598"/>
      <c r="AS92" s="598"/>
      <c r="AT92" s="599"/>
      <c r="AU92" s="585"/>
      <c r="AV92" s="586"/>
      <c r="AW92" s="586"/>
      <c r="AX92" s="586"/>
      <c r="AY92" s="586"/>
      <c r="AZ92" s="586"/>
      <c r="BA92" s="586"/>
      <c r="BB92" s="586"/>
      <c r="BC92" s="586"/>
      <c r="BD92" s="586"/>
      <c r="BE92" s="586"/>
      <c r="BF92" s="586"/>
      <c r="BG92" s="586"/>
      <c r="BH92" s="586"/>
      <c r="BI92" s="12"/>
    </row>
    <row r="93" spans="2:61" ht="15" customHeight="1">
      <c r="B93" s="346" t="s">
        <v>169</v>
      </c>
      <c r="C93" s="346"/>
      <c r="D93" s="346"/>
      <c r="E93" s="346"/>
      <c r="F93" s="193"/>
      <c r="G93" s="404" t="s">
        <v>205</v>
      </c>
      <c r="H93" s="405"/>
      <c r="I93" s="405"/>
      <c r="J93" s="405"/>
      <c r="K93" s="405"/>
      <c r="L93" s="405"/>
      <c r="M93" s="405"/>
      <c r="N93" s="405"/>
      <c r="O93" s="406"/>
      <c r="P93" s="600" t="s">
        <v>206</v>
      </c>
      <c r="Q93" s="601"/>
      <c r="R93" s="601"/>
      <c r="S93" s="601"/>
      <c r="T93" s="601"/>
      <c r="U93" s="601"/>
      <c r="V93" s="601"/>
      <c r="W93" s="601"/>
      <c r="X93" s="601"/>
      <c r="Y93" s="601"/>
      <c r="Z93" s="601"/>
      <c r="AA93" s="601"/>
      <c r="AB93" s="601"/>
      <c r="AC93" s="602"/>
      <c r="AD93" s="600" t="s">
        <v>207</v>
      </c>
      <c r="AE93" s="601"/>
      <c r="AF93" s="601"/>
      <c r="AG93" s="601"/>
      <c r="AH93" s="601"/>
      <c r="AI93" s="601"/>
      <c r="AJ93" s="601"/>
      <c r="AK93" s="601"/>
      <c r="AL93" s="601"/>
      <c r="AM93" s="601"/>
      <c r="AN93" s="601"/>
      <c r="AO93" s="601"/>
      <c r="AP93" s="601"/>
      <c r="AQ93" s="601"/>
      <c r="AR93" s="601"/>
      <c r="AS93" s="601"/>
      <c r="AT93" s="602"/>
      <c r="AU93" s="603" t="s">
        <v>276</v>
      </c>
      <c r="AV93" s="604"/>
      <c r="AW93" s="604"/>
      <c r="AX93" s="604"/>
      <c r="AY93" s="604"/>
      <c r="AZ93" s="604"/>
      <c r="BA93" s="604"/>
      <c r="BB93" s="604"/>
      <c r="BC93" s="604"/>
      <c r="BD93" s="604"/>
      <c r="BE93" s="604"/>
      <c r="BF93" s="604"/>
      <c r="BG93" s="604"/>
      <c r="BH93" s="604"/>
      <c r="BI93" s="105"/>
    </row>
    <row r="94" spans="2:61" ht="4.5" customHeight="1">
      <c r="B94" s="142"/>
      <c r="C94" s="142"/>
      <c r="D94" s="142"/>
      <c r="E94" s="142"/>
      <c r="F94" s="139"/>
      <c r="G94" s="407"/>
      <c r="H94" s="408"/>
      <c r="I94" s="408"/>
      <c r="J94" s="408"/>
      <c r="K94" s="408"/>
      <c r="L94" s="408"/>
      <c r="M94" s="408"/>
      <c r="N94" s="408"/>
      <c r="O94" s="409"/>
      <c r="P94" s="363">
        <f>$X$33</f>
        <v>1015000</v>
      </c>
      <c r="Q94" s="364"/>
      <c r="R94" s="364"/>
      <c r="S94" s="364"/>
      <c r="T94" s="364"/>
      <c r="U94" s="364"/>
      <c r="V94" s="364"/>
      <c r="W94" s="364"/>
      <c r="X94" s="364"/>
      <c r="Y94" s="364"/>
      <c r="Z94" s="364"/>
      <c r="AA94" s="364"/>
      <c r="AB94" s="364"/>
      <c r="AC94" s="605"/>
      <c r="AD94" s="363">
        <f>X49</f>
        <v>537300</v>
      </c>
      <c r="AE94" s="364"/>
      <c r="AF94" s="364"/>
      <c r="AG94" s="364"/>
      <c r="AH94" s="364"/>
      <c r="AI94" s="364"/>
      <c r="AJ94" s="364"/>
      <c r="AK94" s="364"/>
      <c r="AL94" s="364"/>
      <c r="AM94" s="364"/>
      <c r="AN94" s="364"/>
      <c r="AO94" s="364"/>
      <c r="AP94" s="364"/>
      <c r="AQ94" s="364"/>
      <c r="AR94" s="364"/>
      <c r="AS94" s="364"/>
      <c r="AT94" s="605"/>
      <c r="AU94" s="363">
        <f>P94-AD94</f>
        <v>477700</v>
      </c>
      <c r="AV94" s="364"/>
      <c r="AW94" s="364"/>
      <c r="AX94" s="364"/>
      <c r="AY94" s="364"/>
      <c r="AZ94" s="364"/>
      <c r="BA94" s="364"/>
      <c r="BB94" s="364"/>
      <c r="BC94" s="364"/>
      <c r="BD94" s="364"/>
      <c r="BE94" s="364"/>
      <c r="BF94" s="364"/>
      <c r="BG94" s="364"/>
      <c r="BH94" s="364"/>
      <c r="BI94" s="106"/>
    </row>
    <row r="95" spans="2:61" ht="7.5" customHeight="1">
      <c r="B95" s="142"/>
      <c r="C95" s="142"/>
      <c r="D95" s="142"/>
      <c r="E95" s="142"/>
      <c r="F95" s="139"/>
      <c r="G95" s="407"/>
      <c r="H95" s="408"/>
      <c r="I95" s="408"/>
      <c r="J95" s="408"/>
      <c r="K95" s="408"/>
      <c r="L95" s="408"/>
      <c r="M95" s="408"/>
      <c r="N95" s="408"/>
      <c r="O95" s="409"/>
      <c r="P95" s="363"/>
      <c r="Q95" s="364"/>
      <c r="R95" s="364"/>
      <c r="S95" s="364"/>
      <c r="T95" s="364"/>
      <c r="U95" s="364"/>
      <c r="V95" s="364"/>
      <c r="W95" s="364"/>
      <c r="X95" s="364"/>
      <c r="Y95" s="364"/>
      <c r="Z95" s="364"/>
      <c r="AA95" s="364"/>
      <c r="AB95" s="364"/>
      <c r="AC95" s="605"/>
      <c r="AD95" s="363"/>
      <c r="AE95" s="364"/>
      <c r="AF95" s="364"/>
      <c r="AG95" s="364"/>
      <c r="AH95" s="364"/>
      <c r="AI95" s="364"/>
      <c r="AJ95" s="364"/>
      <c r="AK95" s="364"/>
      <c r="AL95" s="364"/>
      <c r="AM95" s="364"/>
      <c r="AN95" s="364"/>
      <c r="AO95" s="364"/>
      <c r="AP95" s="364"/>
      <c r="AQ95" s="364"/>
      <c r="AR95" s="364"/>
      <c r="AS95" s="364"/>
      <c r="AT95" s="605"/>
      <c r="AU95" s="363"/>
      <c r="AV95" s="364"/>
      <c r="AW95" s="364"/>
      <c r="AX95" s="364"/>
      <c r="AY95" s="364"/>
      <c r="AZ95" s="364"/>
      <c r="BA95" s="364"/>
      <c r="BB95" s="364"/>
      <c r="BC95" s="364"/>
      <c r="BD95" s="364"/>
      <c r="BE95" s="364"/>
      <c r="BF95" s="364"/>
      <c r="BG95" s="364"/>
      <c r="BH95" s="364"/>
      <c r="BI95" s="106"/>
    </row>
    <row r="96" spans="2:61" ht="11.25" customHeight="1">
      <c r="B96" s="142"/>
      <c r="C96" s="142"/>
      <c r="D96" s="142"/>
      <c r="E96" s="142"/>
      <c r="F96" s="139"/>
      <c r="G96" s="410"/>
      <c r="H96" s="411"/>
      <c r="I96" s="411"/>
      <c r="J96" s="411"/>
      <c r="K96" s="411"/>
      <c r="L96" s="411"/>
      <c r="M96" s="411"/>
      <c r="N96" s="411"/>
      <c r="O96" s="412"/>
      <c r="P96" s="365"/>
      <c r="Q96" s="366"/>
      <c r="R96" s="366"/>
      <c r="S96" s="366"/>
      <c r="T96" s="366"/>
      <c r="U96" s="366"/>
      <c r="V96" s="366"/>
      <c r="W96" s="366"/>
      <c r="X96" s="366"/>
      <c r="Y96" s="366"/>
      <c r="Z96" s="366"/>
      <c r="AA96" s="366"/>
      <c r="AB96" s="366"/>
      <c r="AC96" s="606"/>
      <c r="AD96" s="365"/>
      <c r="AE96" s="366"/>
      <c r="AF96" s="366"/>
      <c r="AG96" s="366"/>
      <c r="AH96" s="366"/>
      <c r="AI96" s="366"/>
      <c r="AJ96" s="366"/>
      <c r="AK96" s="366"/>
      <c r="AL96" s="366"/>
      <c r="AM96" s="366"/>
      <c r="AN96" s="366"/>
      <c r="AO96" s="366"/>
      <c r="AP96" s="366"/>
      <c r="AQ96" s="366"/>
      <c r="AR96" s="366"/>
      <c r="AS96" s="366"/>
      <c r="AT96" s="606"/>
      <c r="AU96" s="365"/>
      <c r="AV96" s="366"/>
      <c r="AW96" s="366"/>
      <c r="AX96" s="366"/>
      <c r="AY96" s="366"/>
      <c r="AZ96" s="366"/>
      <c r="BA96" s="366"/>
      <c r="BB96" s="366"/>
      <c r="BC96" s="366"/>
      <c r="BD96" s="366"/>
      <c r="BE96" s="366"/>
      <c r="BF96" s="366"/>
      <c r="BG96" s="366"/>
      <c r="BH96" s="366"/>
      <c r="BI96" s="106"/>
    </row>
    <row r="97" spans="2:61" ht="15" customHeight="1">
      <c r="B97" s="142"/>
      <c r="C97" s="142"/>
      <c r="D97" s="142"/>
      <c r="E97" s="142"/>
      <c r="F97" s="139"/>
      <c r="G97" s="404" t="s">
        <v>208</v>
      </c>
      <c r="H97" s="405"/>
      <c r="I97" s="405"/>
      <c r="J97" s="405"/>
      <c r="K97" s="405"/>
      <c r="L97" s="405"/>
      <c r="M97" s="405"/>
      <c r="N97" s="405"/>
      <c r="O97" s="406"/>
      <c r="P97" s="600" t="s">
        <v>277</v>
      </c>
      <c r="Q97" s="601"/>
      <c r="R97" s="601"/>
      <c r="S97" s="601"/>
      <c r="T97" s="601"/>
      <c r="U97" s="601"/>
      <c r="V97" s="601"/>
      <c r="W97" s="601"/>
      <c r="X97" s="601"/>
      <c r="Y97" s="601"/>
      <c r="Z97" s="601"/>
      <c r="AA97" s="601"/>
      <c r="AB97" s="601"/>
      <c r="AC97" s="602"/>
      <c r="AD97" s="600" t="s">
        <v>278</v>
      </c>
      <c r="AE97" s="601"/>
      <c r="AF97" s="601"/>
      <c r="AG97" s="601"/>
      <c r="AH97" s="601"/>
      <c r="AI97" s="601"/>
      <c r="AJ97" s="601"/>
      <c r="AK97" s="601"/>
      <c r="AL97" s="601"/>
      <c r="AM97" s="601"/>
      <c r="AN97" s="601"/>
      <c r="AO97" s="601"/>
      <c r="AP97" s="601"/>
      <c r="AQ97" s="601"/>
      <c r="AR97" s="601"/>
      <c r="AS97" s="601"/>
      <c r="AT97" s="602"/>
      <c r="AU97" s="575" t="s">
        <v>279</v>
      </c>
      <c r="AV97" s="576"/>
      <c r="AW97" s="576"/>
      <c r="AX97" s="576"/>
      <c r="AY97" s="576"/>
      <c r="AZ97" s="576"/>
      <c r="BA97" s="576"/>
      <c r="BB97" s="576"/>
      <c r="BC97" s="576"/>
      <c r="BD97" s="576"/>
      <c r="BE97" s="576"/>
      <c r="BF97" s="576"/>
      <c r="BG97" s="576"/>
      <c r="BH97" s="576"/>
      <c r="BI97" s="105"/>
    </row>
    <row r="98" spans="2:61" ht="4.5" customHeight="1">
      <c r="B98" s="142"/>
      <c r="C98" s="142"/>
      <c r="D98" s="142"/>
      <c r="E98" s="142"/>
      <c r="F98" s="139"/>
      <c r="G98" s="407"/>
      <c r="H98" s="408"/>
      <c r="I98" s="408"/>
      <c r="J98" s="408"/>
      <c r="K98" s="408"/>
      <c r="L98" s="408"/>
      <c r="M98" s="408"/>
      <c r="N98" s="408"/>
      <c r="O98" s="409"/>
      <c r="P98" s="363">
        <f>X74</f>
        <v>0</v>
      </c>
      <c r="Q98" s="364"/>
      <c r="R98" s="364"/>
      <c r="S98" s="364"/>
      <c r="T98" s="364"/>
      <c r="U98" s="364"/>
      <c r="V98" s="364"/>
      <c r="W98" s="364"/>
      <c r="X98" s="364"/>
      <c r="Y98" s="364"/>
      <c r="Z98" s="364"/>
      <c r="AA98" s="364"/>
      <c r="AB98" s="364"/>
      <c r="AC98" s="605"/>
      <c r="AD98" s="363">
        <f>BB29</f>
        <v>0</v>
      </c>
      <c r="AE98" s="364"/>
      <c r="AF98" s="364"/>
      <c r="AG98" s="364"/>
      <c r="AH98" s="364"/>
      <c r="AI98" s="364"/>
      <c r="AJ98" s="364"/>
      <c r="AK98" s="364"/>
      <c r="AL98" s="364"/>
      <c r="AM98" s="364"/>
      <c r="AN98" s="364"/>
      <c r="AO98" s="364"/>
      <c r="AP98" s="364"/>
      <c r="AQ98" s="364"/>
      <c r="AR98" s="364"/>
      <c r="AS98" s="364"/>
      <c r="AT98" s="605"/>
      <c r="AU98" s="363">
        <f>P98-AD98</f>
        <v>0</v>
      </c>
      <c r="AV98" s="364"/>
      <c r="AW98" s="364"/>
      <c r="AX98" s="364"/>
      <c r="AY98" s="364"/>
      <c r="AZ98" s="364"/>
      <c r="BA98" s="364"/>
      <c r="BB98" s="364"/>
      <c r="BC98" s="364"/>
      <c r="BD98" s="364"/>
      <c r="BE98" s="364"/>
      <c r="BF98" s="364"/>
      <c r="BG98" s="364"/>
      <c r="BH98" s="364"/>
      <c r="BI98" s="106"/>
    </row>
    <row r="99" spans="2:61" ht="7.5" customHeight="1">
      <c r="B99" s="142"/>
      <c r="C99" s="142"/>
      <c r="D99" s="142"/>
      <c r="E99" s="142"/>
      <c r="F99" s="139"/>
      <c r="G99" s="407"/>
      <c r="H99" s="408"/>
      <c r="I99" s="408"/>
      <c r="J99" s="408"/>
      <c r="K99" s="408"/>
      <c r="L99" s="408"/>
      <c r="M99" s="408"/>
      <c r="N99" s="408"/>
      <c r="O99" s="409"/>
      <c r="P99" s="363"/>
      <c r="Q99" s="364"/>
      <c r="R99" s="364"/>
      <c r="S99" s="364"/>
      <c r="T99" s="364"/>
      <c r="U99" s="364"/>
      <c r="V99" s="364"/>
      <c r="W99" s="364"/>
      <c r="X99" s="364"/>
      <c r="Y99" s="364"/>
      <c r="Z99" s="364"/>
      <c r="AA99" s="364"/>
      <c r="AB99" s="364"/>
      <c r="AC99" s="605"/>
      <c r="AD99" s="363"/>
      <c r="AE99" s="364"/>
      <c r="AF99" s="364"/>
      <c r="AG99" s="364"/>
      <c r="AH99" s="364"/>
      <c r="AI99" s="364"/>
      <c r="AJ99" s="364"/>
      <c r="AK99" s="364"/>
      <c r="AL99" s="364"/>
      <c r="AM99" s="364"/>
      <c r="AN99" s="364"/>
      <c r="AO99" s="364"/>
      <c r="AP99" s="364"/>
      <c r="AQ99" s="364"/>
      <c r="AR99" s="364"/>
      <c r="AS99" s="364"/>
      <c r="AT99" s="605"/>
      <c r="AU99" s="363"/>
      <c r="AV99" s="364"/>
      <c r="AW99" s="364"/>
      <c r="AX99" s="364"/>
      <c r="AY99" s="364"/>
      <c r="AZ99" s="364"/>
      <c r="BA99" s="364"/>
      <c r="BB99" s="364"/>
      <c r="BC99" s="364"/>
      <c r="BD99" s="364"/>
      <c r="BE99" s="364"/>
      <c r="BF99" s="364"/>
      <c r="BG99" s="364"/>
      <c r="BH99" s="364"/>
      <c r="BI99" s="106"/>
    </row>
    <row r="100" spans="2:61" ht="11.25" customHeight="1">
      <c r="B100" s="168"/>
      <c r="C100" s="168"/>
      <c r="D100" s="168"/>
      <c r="E100" s="168"/>
      <c r="F100" s="141"/>
      <c r="G100" s="410"/>
      <c r="H100" s="411"/>
      <c r="I100" s="411"/>
      <c r="J100" s="411"/>
      <c r="K100" s="411"/>
      <c r="L100" s="411"/>
      <c r="M100" s="411"/>
      <c r="N100" s="411"/>
      <c r="O100" s="412"/>
      <c r="P100" s="365"/>
      <c r="Q100" s="366"/>
      <c r="R100" s="366"/>
      <c r="S100" s="366"/>
      <c r="T100" s="366"/>
      <c r="U100" s="366"/>
      <c r="V100" s="366"/>
      <c r="W100" s="366"/>
      <c r="X100" s="366"/>
      <c r="Y100" s="366"/>
      <c r="Z100" s="366"/>
      <c r="AA100" s="366"/>
      <c r="AB100" s="366"/>
      <c r="AC100" s="606"/>
      <c r="AD100" s="365"/>
      <c r="AE100" s="366"/>
      <c r="AF100" s="366"/>
      <c r="AG100" s="366"/>
      <c r="AH100" s="366"/>
      <c r="AI100" s="366"/>
      <c r="AJ100" s="366"/>
      <c r="AK100" s="366"/>
      <c r="AL100" s="366"/>
      <c r="AM100" s="366"/>
      <c r="AN100" s="366"/>
      <c r="AO100" s="366"/>
      <c r="AP100" s="366"/>
      <c r="AQ100" s="366"/>
      <c r="AR100" s="366"/>
      <c r="AS100" s="366"/>
      <c r="AT100" s="606"/>
      <c r="AU100" s="365"/>
      <c r="AV100" s="366"/>
      <c r="AW100" s="366"/>
      <c r="AX100" s="366"/>
      <c r="AY100" s="366"/>
      <c r="AZ100" s="366"/>
      <c r="BA100" s="366"/>
      <c r="BB100" s="366"/>
      <c r="BC100" s="366"/>
      <c r="BD100" s="366"/>
      <c r="BE100" s="366"/>
      <c r="BF100" s="366"/>
      <c r="BG100" s="366"/>
      <c r="BH100" s="366"/>
      <c r="BI100" s="106"/>
    </row>
    <row r="101" spans="2:61" ht="38.25" customHeight="1">
      <c r="B101" s="570" t="s">
        <v>280</v>
      </c>
      <c r="C101" s="570"/>
      <c r="D101" s="570"/>
      <c r="E101" s="607" t="s">
        <v>209</v>
      </c>
      <c r="F101" s="607"/>
      <c r="G101" s="607"/>
      <c r="H101" s="607"/>
      <c r="I101" s="607"/>
      <c r="J101" s="607"/>
      <c r="K101" s="607"/>
      <c r="L101" s="607"/>
      <c r="M101" s="607"/>
      <c r="N101" s="570"/>
      <c r="O101" s="571"/>
      <c r="P101" s="608"/>
      <c r="Q101" s="609"/>
      <c r="R101" s="609"/>
      <c r="S101" s="609"/>
      <c r="T101" s="609"/>
      <c r="U101" s="609"/>
      <c r="V101" s="609"/>
      <c r="W101" s="609"/>
      <c r="X101" s="609"/>
      <c r="Y101" s="609"/>
      <c r="Z101" s="609"/>
      <c r="AA101" s="609"/>
      <c r="AB101" s="609"/>
      <c r="AC101" s="610"/>
      <c r="AD101" s="608"/>
      <c r="AE101" s="609"/>
      <c r="AF101" s="609"/>
      <c r="AG101" s="609"/>
      <c r="AH101" s="609"/>
      <c r="AI101" s="609"/>
      <c r="AJ101" s="609"/>
      <c r="AK101" s="609"/>
      <c r="AL101" s="609"/>
      <c r="AM101" s="609"/>
      <c r="AN101" s="609"/>
      <c r="AO101" s="609"/>
      <c r="AP101" s="609"/>
      <c r="AQ101" s="609"/>
      <c r="AR101" s="609"/>
      <c r="AS101" s="609"/>
      <c r="AT101" s="610"/>
      <c r="AU101" s="611">
        <f>AU94+AU98</f>
        <v>477700</v>
      </c>
      <c r="AV101" s="612"/>
      <c r="AW101" s="612"/>
      <c r="AX101" s="612"/>
      <c r="AY101" s="612"/>
      <c r="AZ101" s="612"/>
      <c r="BA101" s="612"/>
      <c r="BB101" s="612"/>
      <c r="BC101" s="612"/>
      <c r="BD101" s="612"/>
      <c r="BE101" s="612"/>
      <c r="BF101" s="612"/>
      <c r="BG101" s="612"/>
      <c r="BH101" s="612"/>
      <c r="BI101" s="107"/>
    </row>
    <row r="102" spans="2:61" ht="38.25" customHeight="1">
      <c r="B102" s="570" t="s">
        <v>280</v>
      </c>
      <c r="C102" s="570"/>
      <c r="D102" s="570"/>
      <c r="E102" s="607" t="s">
        <v>210</v>
      </c>
      <c r="F102" s="607"/>
      <c r="G102" s="607"/>
      <c r="H102" s="607"/>
      <c r="I102" s="607"/>
      <c r="J102" s="607"/>
      <c r="K102" s="607"/>
      <c r="L102" s="607"/>
      <c r="M102" s="607"/>
      <c r="N102" s="570"/>
      <c r="O102" s="571"/>
      <c r="P102" s="608"/>
      <c r="Q102" s="609"/>
      <c r="R102" s="609"/>
      <c r="S102" s="609"/>
      <c r="T102" s="609"/>
      <c r="U102" s="609"/>
      <c r="V102" s="609"/>
      <c r="W102" s="609"/>
      <c r="X102" s="609"/>
      <c r="Y102" s="609"/>
      <c r="Z102" s="609"/>
      <c r="AA102" s="609"/>
      <c r="AB102" s="609"/>
      <c r="AC102" s="610"/>
      <c r="AD102" s="608"/>
      <c r="AE102" s="609"/>
      <c r="AF102" s="609"/>
      <c r="AG102" s="609"/>
      <c r="AH102" s="609"/>
      <c r="AI102" s="609"/>
      <c r="AJ102" s="609"/>
      <c r="AK102" s="609"/>
      <c r="AL102" s="609"/>
      <c r="AM102" s="609"/>
      <c r="AN102" s="609"/>
      <c r="AO102" s="609"/>
      <c r="AP102" s="609"/>
      <c r="AQ102" s="609"/>
      <c r="AR102" s="609"/>
      <c r="AS102" s="609"/>
      <c r="AT102" s="610"/>
      <c r="AU102" s="611">
        <f>AU101</f>
        <v>477700</v>
      </c>
      <c r="AV102" s="612"/>
      <c r="AW102" s="612"/>
      <c r="AX102" s="612"/>
      <c r="AY102" s="612"/>
      <c r="AZ102" s="612"/>
      <c r="BA102" s="612"/>
      <c r="BB102" s="612"/>
      <c r="BC102" s="612"/>
      <c r="BD102" s="612"/>
      <c r="BE102" s="612"/>
      <c r="BF102" s="612"/>
      <c r="BG102" s="612"/>
      <c r="BH102" s="612"/>
      <c r="BI102" s="107"/>
    </row>
    <row r="103" spans="2:78" ht="22.5" customHeight="1">
      <c r="B103" s="91"/>
      <c r="C103" s="91"/>
      <c r="D103" s="91"/>
      <c r="E103" s="91"/>
      <c r="F103" s="91"/>
      <c r="G103" s="91"/>
      <c r="H103" s="91"/>
      <c r="I103" s="91"/>
      <c r="J103" s="91"/>
      <c r="K103" s="91"/>
      <c r="L103" s="91"/>
      <c r="M103" s="91"/>
      <c r="N103" s="91"/>
      <c r="O103" s="91"/>
      <c r="P103" s="91"/>
      <c r="Q103" s="556" t="s">
        <v>281</v>
      </c>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91"/>
      <c r="AW103" s="91"/>
      <c r="AX103" s="91"/>
      <c r="AY103" s="91"/>
      <c r="AZ103" s="91"/>
      <c r="BA103" s="91"/>
      <c r="BB103" s="91"/>
      <c r="BC103" s="91"/>
      <c r="BD103" s="91"/>
      <c r="BE103" s="91"/>
      <c r="BF103" s="91"/>
      <c r="BG103" s="91"/>
      <c r="BH103" s="91"/>
      <c r="BI103" s="101"/>
      <c r="BN103" s="539"/>
      <c r="BO103" s="108"/>
      <c r="BZ103" s="539"/>
    </row>
    <row r="104" spans="2:78" ht="112.5" customHeight="1">
      <c r="B104" s="613"/>
      <c r="C104" s="613"/>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13"/>
      <c r="AL104" s="613"/>
      <c r="AM104" s="613"/>
      <c r="AN104" s="613"/>
      <c r="AO104" s="613"/>
      <c r="AP104" s="613"/>
      <c r="AQ104" s="613"/>
      <c r="AR104" s="613"/>
      <c r="AS104" s="613"/>
      <c r="AT104" s="613"/>
      <c r="AU104" s="613"/>
      <c r="AV104" s="613"/>
      <c r="AW104" s="613"/>
      <c r="AX104" s="613"/>
      <c r="AY104" s="613"/>
      <c r="AZ104" s="613"/>
      <c r="BA104" s="613"/>
      <c r="BB104" s="613"/>
      <c r="BC104" s="613"/>
      <c r="BD104" s="613"/>
      <c r="BE104" s="613"/>
      <c r="BF104" s="613"/>
      <c r="BG104" s="613"/>
      <c r="BH104" s="613"/>
      <c r="BI104" s="109"/>
      <c r="BN104" s="539"/>
      <c r="BO104" s="95"/>
      <c r="BZ104" s="539"/>
    </row>
    <row r="105" spans="66:78" ht="15">
      <c r="BN105" s="539"/>
      <c r="BO105" s="95"/>
      <c r="BZ105" s="539"/>
    </row>
  </sheetData>
  <sheetProtection sheet="1"/>
  <mergeCells count="310">
    <mergeCell ref="Q103:AU103"/>
    <mergeCell ref="BN103:BN105"/>
    <mergeCell ref="BZ103:BZ105"/>
    <mergeCell ref="B104:BH104"/>
    <mergeCell ref="B102:D102"/>
    <mergeCell ref="E102:M102"/>
    <mergeCell ref="N102:O102"/>
    <mergeCell ref="P102:AC102"/>
    <mergeCell ref="AD102:AT102"/>
    <mergeCell ref="AU102:BH102"/>
    <mergeCell ref="B101:D101"/>
    <mergeCell ref="E101:M101"/>
    <mergeCell ref="N101:O101"/>
    <mergeCell ref="P101:AC101"/>
    <mergeCell ref="AD101:AT101"/>
    <mergeCell ref="AU101:BH101"/>
    <mergeCell ref="AD94:AT96"/>
    <mergeCell ref="AU94:BH96"/>
    <mergeCell ref="G97:O100"/>
    <mergeCell ref="P97:AC97"/>
    <mergeCell ref="AD97:AT97"/>
    <mergeCell ref="AU97:BH97"/>
    <mergeCell ref="P98:AC100"/>
    <mergeCell ref="AD98:AT100"/>
    <mergeCell ref="AU98:BH100"/>
    <mergeCell ref="BM89:BS91"/>
    <mergeCell ref="P90:AC92"/>
    <mergeCell ref="AD90:AT92"/>
    <mergeCell ref="E91:M92"/>
    <mergeCell ref="B93:F100"/>
    <mergeCell ref="G93:O96"/>
    <mergeCell ref="P93:AC93"/>
    <mergeCell ref="AD93:AT93"/>
    <mergeCell ref="AU93:BH93"/>
    <mergeCell ref="P94:AC96"/>
    <mergeCell ref="AD88:AT88"/>
    <mergeCell ref="AU88:BH88"/>
    <mergeCell ref="B89:D92"/>
    <mergeCell ref="E89:M90"/>
    <mergeCell ref="N89:O92"/>
    <mergeCell ref="P89:AA89"/>
    <mergeCell ref="AB89:AC89"/>
    <mergeCell ref="AS89:AT89"/>
    <mergeCell ref="AU89:BH92"/>
    <mergeCell ref="K83:BB83"/>
    <mergeCell ref="B84:D88"/>
    <mergeCell ref="E84:M88"/>
    <mergeCell ref="N84:O88"/>
    <mergeCell ref="P84:AC85"/>
    <mergeCell ref="AD84:AT87"/>
    <mergeCell ref="AU84:BH85"/>
    <mergeCell ref="P86:AC87"/>
    <mergeCell ref="AU86:BH87"/>
    <mergeCell ref="P88:AC88"/>
    <mergeCell ref="AY78:BA82"/>
    <mergeCell ref="BB78:BH82"/>
    <mergeCell ref="F79:V81"/>
    <mergeCell ref="W79:W82"/>
    <mergeCell ref="X79:AE82"/>
    <mergeCell ref="AF81:AX82"/>
    <mergeCell ref="F82:V82"/>
    <mergeCell ref="X74:AE78"/>
    <mergeCell ref="AH75:AX77"/>
    <mergeCell ref="F77:J78"/>
    <mergeCell ref="K77:K78"/>
    <mergeCell ref="L77:M78"/>
    <mergeCell ref="N77:O77"/>
    <mergeCell ref="P77:P78"/>
    <mergeCell ref="Q77:V78"/>
    <mergeCell ref="N78:O78"/>
    <mergeCell ref="AF78:AX80"/>
    <mergeCell ref="BP69:BP70"/>
    <mergeCell ref="BQ69:BQ70"/>
    <mergeCell ref="BR69:BR70"/>
    <mergeCell ref="F70:V71"/>
    <mergeCell ref="F72:V73"/>
    <mergeCell ref="AH72:AX74"/>
    <mergeCell ref="AY72:BA77"/>
    <mergeCell ref="BB72:BH77"/>
    <mergeCell ref="F74:V76"/>
    <mergeCell ref="W74:W78"/>
    <mergeCell ref="AY65:BA71"/>
    <mergeCell ref="BB65:BH71"/>
    <mergeCell ref="BN65:BN68"/>
    <mergeCell ref="BR65:BR68"/>
    <mergeCell ref="C67:E82"/>
    <mergeCell ref="F67:V69"/>
    <mergeCell ref="W67:W73"/>
    <mergeCell ref="X67:AE73"/>
    <mergeCell ref="BN69:BN70"/>
    <mergeCell ref="BO69:BO70"/>
    <mergeCell ref="AY57:BA64"/>
    <mergeCell ref="BB57:BH64"/>
    <mergeCell ref="BN59:BR64"/>
    <mergeCell ref="F60:V63"/>
    <mergeCell ref="W60:W66"/>
    <mergeCell ref="X60:AE66"/>
    <mergeCell ref="AH61:AX64"/>
    <mergeCell ref="K64:P66"/>
    <mergeCell ref="F65:J66"/>
    <mergeCell ref="Q65:V66"/>
    <mergeCell ref="BR54:BR55"/>
    <mergeCell ref="F55:V59"/>
    <mergeCell ref="W55:W59"/>
    <mergeCell ref="X55:AE59"/>
    <mergeCell ref="BN56:BN58"/>
    <mergeCell ref="BO56:BO58"/>
    <mergeCell ref="BP56:BP58"/>
    <mergeCell ref="BQ56:BQ58"/>
    <mergeCell ref="BR56:BR58"/>
    <mergeCell ref="AH57:AX60"/>
    <mergeCell ref="BN49:BR53"/>
    <mergeCell ref="AH50:AX53"/>
    <mergeCell ref="AY50:BA56"/>
    <mergeCell ref="BB50:BH56"/>
    <mergeCell ref="F52:V54"/>
    <mergeCell ref="AH54:AX56"/>
    <mergeCell ref="BN54:BN55"/>
    <mergeCell ref="BO54:BO55"/>
    <mergeCell ref="BP54:BP55"/>
    <mergeCell ref="BQ54:BQ55"/>
    <mergeCell ref="AY44:BA49"/>
    <mergeCell ref="BB44:BH49"/>
    <mergeCell ref="F46:I48"/>
    <mergeCell ref="J46:J48"/>
    <mergeCell ref="K46:M48"/>
    <mergeCell ref="N46:O47"/>
    <mergeCell ref="P46:P48"/>
    <mergeCell ref="Q46:V48"/>
    <mergeCell ref="N48:O48"/>
    <mergeCell ref="AH48:AX49"/>
    <mergeCell ref="AJ41:AX43"/>
    <mergeCell ref="F43:V45"/>
    <mergeCell ref="W43:W48"/>
    <mergeCell ref="X43:AE48"/>
    <mergeCell ref="AF44:AG77"/>
    <mergeCell ref="AH44:AX47"/>
    <mergeCell ref="F49:V51"/>
    <mergeCell ref="W49:W54"/>
    <mergeCell ref="X49:AE54"/>
    <mergeCell ref="AH65:AX71"/>
    <mergeCell ref="Q35:V36"/>
    <mergeCell ref="BN35:BT37"/>
    <mergeCell ref="N36:O36"/>
    <mergeCell ref="F37:V42"/>
    <mergeCell ref="W37:W42"/>
    <mergeCell ref="X37:AE42"/>
    <mergeCell ref="AJ38:AX40"/>
    <mergeCell ref="AY38:BA43"/>
    <mergeCell ref="BB38:BH43"/>
    <mergeCell ref="BN38:BT40"/>
    <mergeCell ref="AY32:BA37"/>
    <mergeCell ref="BB32:BH37"/>
    <mergeCell ref="F33:V34"/>
    <mergeCell ref="W33:W36"/>
    <mergeCell ref="X33:AE36"/>
    <mergeCell ref="F35:J36"/>
    <mergeCell ref="K35:K36"/>
    <mergeCell ref="L35:M36"/>
    <mergeCell ref="N35:O35"/>
    <mergeCell ref="P35:P36"/>
    <mergeCell ref="AY27:BA31"/>
    <mergeCell ref="BB27:BH27"/>
    <mergeCell ref="BN27:BO30"/>
    <mergeCell ref="BS28:BV31"/>
    <mergeCell ref="F29:V30"/>
    <mergeCell ref="BB29:BH31"/>
    <mergeCell ref="AJ30:AX31"/>
    <mergeCell ref="F31:V32"/>
    <mergeCell ref="BN31:BO34"/>
    <mergeCell ref="AJ32:AX37"/>
    <mergeCell ref="I26:BD26"/>
    <mergeCell ref="BP26:BR26"/>
    <mergeCell ref="B27:B82"/>
    <mergeCell ref="C27:E66"/>
    <mergeCell ref="F27:V28"/>
    <mergeCell ref="W27:W32"/>
    <mergeCell ref="X27:AE32"/>
    <mergeCell ref="AF27:AG43"/>
    <mergeCell ref="AH27:AI43"/>
    <mergeCell ref="AJ27:AX29"/>
    <mergeCell ref="BP23:BQ25"/>
    <mergeCell ref="BS23:BT25"/>
    <mergeCell ref="B24:F25"/>
    <mergeCell ref="G24:G25"/>
    <mergeCell ref="H24:L25"/>
    <mergeCell ref="M24:O24"/>
    <mergeCell ref="P24:P25"/>
    <mergeCell ref="Q24:U25"/>
    <mergeCell ref="M25:O25"/>
    <mergeCell ref="X23:AC25"/>
    <mergeCell ref="AD23:AL25"/>
    <mergeCell ref="AM23:AT25"/>
    <mergeCell ref="AU23:BC25"/>
    <mergeCell ref="BD23:BH25"/>
    <mergeCell ref="BN23:BO25"/>
    <mergeCell ref="BN21:BO22"/>
    <mergeCell ref="BP21:BQ22"/>
    <mergeCell ref="BS21:BT22"/>
    <mergeCell ref="B22:U23"/>
    <mergeCell ref="V22:W25"/>
    <mergeCell ref="X22:AC22"/>
    <mergeCell ref="AD22:AL22"/>
    <mergeCell ref="AM22:AT22"/>
    <mergeCell ref="AU22:BC22"/>
    <mergeCell ref="BD22:BH22"/>
    <mergeCell ref="BN19:BO20"/>
    <mergeCell ref="BP19:BQ20"/>
    <mergeCell ref="BS19:BT20"/>
    <mergeCell ref="B20:U21"/>
    <mergeCell ref="V20:W21"/>
    <mergeCell ref="X20:AC21"/>
    <mergeCell ref="AD20:AL21"/>
    <mergeCell ref="AM20:AT21"/>
    <mergeCell ref="AU20:BC21"/>
    <mergeCell ref="BD20:BH21"/>
    <mergeCell ref="AM18:AM19"/>
    <mergeCell ref="AN18:AT19"/>
    <mergeCell ref="AU18:AU19"/>
    <mergeCell ref="AV18:BC19"/>
    <mergeCell ref="BD18:BD19"/>
    <mergeCell ref="BE18:BH19"/>
    <mergeCell ref="BW16:BW17"/>
    <mergeCell ref="BN17:BO18"/>
    <mergeCell ref="BP17:BQ18"/>
    <mergeCell ref="BS17:BT18"/>
    <mergeCell ref="D18:U19"/>
    <mergeCell ref="V18:W19"/>
    <mergeCell ref="X18:X19"/>
    <mergeCell ref="Y18:AC19"/>
    <mergeCell ref="AD18:AD19"/>
    <mergeCell ref="AE18:AL19"/>
    <mergeCell ref="AM16:AM17"/>
    <mergeCell ref="AN16:AT17"/>
    <mergeCell ref="AU16:AU17"/>
    <mergeCell ref="AV16:BC17"/>
    <mergeCell ref="BD16:BD17"/>
    <mergeCell ref="BE16:BH17"/>
    <mergeCell ref="AU14:BC15"/>
    <mergeCell ref="BD14:BH15"/>
    <mergeCell ref="BW14:BW15"/>
    <mergeCell ref="BJ15:BJ20"/>
    <mergeCell ref="D16:U17"/>
    <mergeCell ref="V16:W17"/>
    <mergeCell ref="X16:X17"/>
    <mergeCell ref="Y16:AC17"/>
    <mergeCell ref="AD16:AD17"/>
    <mergeCell ref="AE16:AL17"/>
    <mergeCell ref="BW11:BW13"/>
    <mergeCell ref="BN12:BQ14"/>
    <mergeCell ref="BJ13:BJ14"/>
    <mergeCell ref="BR13:BR14"/>
    <mergeCell ref="BS13:BV14"/>
    <mergeCell ref="D14:U15"/>
    <mergeCell ref="V14:W15"/>
    <mergeCell ref="X14:AC15"/>
    <mergeCell ref="AD14:AL15"/>
    <mergeCell ref="AM14:AT15"/>
    <mergeCell ref="BW8:BW10"/>
    <mergeCell ref="BR9:BR10"/>
    <mergeCell ref="BS9:BV10"/>
    <mergeCell ref="D10:U13"/>
    <mergeCell ref="V10:W13"/>
    <mergeCell ref="X10:AC13"/>
    <mergeCell ref="AD10:AL13"/>
    <mergeCell ref="AM10:AT13"/>
    <mergeCell ref="AU10:BC13"/>
    <mergeCell ref="BD10:BH13"/>
    <mergeCell ref="BS6:BV8"/>
    <mergeCell ref="D7:U9"/>
    <mergeCell ref="X7:AC9"/>
    <mergeCell ref="AD7:AL9"/>
    <mergeCell ref="AM7:AT9"/>
    <mergeCell ref="AU7:BC9"/>
    <mergeCell ref="BD7:BH9"/>
    <mergeCell ref="BN8:BO11"/>
    <mergeCell ref="BR11:BR12"/>
    <mergeCell ref="BS11:BV12"/>
    <mergeCell ref="BD5:BE6"/>
    <mergeCell ref="BF5:BG6"/>
    <mergeCell ref="BH5:BH6"/>
    <mergeCell ref="BJ5:BJ12"/>
    <mergeCell ref="BR6:BR8"/>
    <mergeCell ref="BR4:BR5"/>
    <mergeCell ref="AM5:AN6"/>
    <mergeCell ref="AO5:AQ6"/>
    <mergeCell ref="AR5:AT6"/>
    <mergeCell ref="AU5:AV6"/>
    <mergeCell ref="AW5:AZ6"/>
    <mergeCell ref="BA5:BC6"/>
    <mergeCell ref="BW4:BW7"/>
    <mergeCell ref="B5:C19"/>
    <mergeCell ref="D5:U6"/>
    <mergeCell ref="V5:W9"/>
    <mergeCell ref="X5:Y6"/>
    <mergeCell ref="Z5:AA6"/>
    <mergeCell ref="AC5:AC6"/>
    <mergeCell ref="AD5:AF6"/>
    <mergeCell ref="AG5:AJ6"/>
    <mergeCell ref="AK5:AL6"/>
    <mergeCell ref="BO65:BO68"/>
    <mergeCell ref="BP65:BP68"/>
    <mergeCell ref="BQ65:BQ68"/>
    <mergeCell ref="J1:BA1"/>
    <mergeCell ref="B3:E3"/>
    <mergeCell ref="F3:I3"/>
    <mergeCell ref="J3:L3"/>
    <mergeCell ref="AT3:AW3"/>
    <mergeCell ref="AX3:BH3"/>
    <mergeCell ref="BN4:BO7"/>
  </mergeCells>
  <conditionalFormatting sqref="X16">
    <cfRule type="cellIs" priority="22" dxfId="20" operator="greaterThan" stopIfTrue="1">
      <formula>43585</formula>
    </cfRule>
  </conditionalFormatting>
  <conditionalFormatting sqref="X16:X17">
    <cfRule type="cellIs" priority="21" dxfId="21" operator="lessThan" stopIfTrue="1">
      <formula>43586</formula>
    </cfRule>
  </conditionalFormatting>
  <conditionalFormatting sqref="X18">
    <cfRule type="cellIs" priority="20" dxfId="20" operator="greaterThan" stopIfTrue="1">
      <formula>43585</formula>
    </cfRule>
  </conditionalFormatting>
  <conditionalFormatting sqref="X18:X19">
    <cfRule type="cellIs" priority="19" dxfId="21" operator="lessThan" stopIfTrue="1">
      <formula>43586</formula>
    </cfRule>
  </conditionalFormatting>
  <conditionalFormatting sqref="AD18">
    <cfRule type="cellIs" priority="16" dxfId="20" operator="greaterThan" stopIfTrue="1">
      <formula>43585</formula>
    </cfRule>
  </conditionalFormatting>
  <conditionalFormatting sqref="AD18:AD19">
    <cfRule type="cellIs" priority="15" dxfId="21" operator="lessThan" stopIfTrue="1">
      <formula>43586</formula>
    </cfRule>
  </conditionalFormatting>
  <conditionalFormatting sqref="AM16">
    <cfRule type="cellIs" priority="14" dxfId="20" operator="greaterThan" stopIfTrue="1">
      <formula>43585</formula>
    </cfRule>
  </conditionalFormatting>
  <conditionalFormatting sqref="AM16:AM17">
    <cfRule type="cellIs" priority="13" dxfId="21" operator="lessThan" stopIfTrue="1">
      <formula>43586</formula>
    </cfRule>
  </conditionalFormatting>
  <conditionalFormatting sqref="AM18">
    <cfRule type="cellIs" priority="12" dxfId="20" operator="greaterThan" stopIfTrue="1">
      <formula>43585</formula>
    </cfRule>
  </conditionalFormatting>
  <conditionalFormatting sqref="AM18:AM19">
    <cfRule type="cellIs" priority="11" dxfId="21" operator="lessThan" stopIfTrue="1">
      <formula>43586</formula>
    </cfRule>
  </conditionalFormatting>
  <conditionalFormatting sqref="AU16">
    <cfRule type="cellIs" priority="10" dxfId="20" operator="greaterThan" stopIfTrue="1">
      <formula>43585</formula>
    </cfRule>
  </conditionalFormatting>
  <conditionalFormatting sqref="AU16:AU17">
    <cfRule type="cellIs" priority="9" dxfId="21" operator="lessThan" stopIfTrue="1">
      <formula>43586</formula>
    </cfRule>
  </conditionalFormatting>
  <conditionalFormatting sqref="AU18">
    <cfRule type="cellIs" priority="8" dxfId="20" operator="greaterThan" stopIfTrue="1">
      <formula>43585</formula>
    </cfRule>
  </conditionalFormatting>
  <conditionalFormatting sqref="AU18:AU19">
    <cfRule type="cellIs" priority="7" dxfId="21" operator="lessThan" stopIfTrue="1">
      <formula>43586</formula>
    </cfRule>
  </conditionalFormatting>
  <conditionalFormatting sqref="BD16">
    <cfRule type="cellIs" priority="6" dxfId="20" operator="greaterThan" stopIfTrue="1">
      <formula>43585</formula>
    </cfRule>
  </conditionalFormatting>
  <conditionalFormatting sqref="BD16:BD17">
    <cfRule type="cellIs" priority="5" dxfId="21" operator="lessThan" stopIfTrue="1">
      <formula>43586</formula>
    </cfRule>
  </conditionalFormatting>
  <conditionalFormatting sqref="BD18">
    <cfRule type="cellIs" priority="4" dxfId="20" operator="greaterThan" stopIfTrue="1">
      <formula>43585</formula>
    </cfRule>
  </conditionalFormatting>
  <conditionalFormatting sqref="BD18:BD19">
    <cfRule type="cellIs" priority="3" dxfId="21" operator="lessThan" stopIfTrue="1">
      <formula>43586</formula>
    </cfRule>
  </conditionalFormatting>
  <conditionalFormatting sqref="AD16">
    <cfRule type="cellIs" priority="2" dxfId="20" operator="greaterThan" stopIfTrue="1">
      <formula>43585</formula>
    </cfRule>
  </conditionalFormatting>
  <conditionalFormatting sqref="AD16:AD17">
    <cfRule type="cellIs" priority="1" dxfId="21" operator="lessThan" stopIfTrue="1">
      <formula>43586</formula>
    </cfRule>
  </conditionalFormatting>
  <dataValidations count="2">
    <dataValidation type="list" allowBlank="1" showInputMessage="1" showErrorMessage="1" sqref="AG5 AO5 Z5 BF5 AW5">
      <formula1>$BR$6:$BR$14</formula1>
    </dataValidation>
    <dataValidation type="list" allowBlank="1" showInputMessage="1" showErrorMessage="1" sqref="AD10 AM10 AU10 BD10 X10">
      <formula1>$BW$8:$BW$20</formula1>
    </dataValidation>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DK105"/>
  <sheetViews>
    <sheetView showGridLines="0" zoomScalePageLayoutView="0" workbookViewId="0" topLeftCell="A19">
      <selection activeCell="BL83" sqref="BL83"/>
    </sheetView>
  </sheetViews>
  <sheetFormatPr defaultColWidth="9.00390625" defaultRowHeight="13.5"/>
  <cols>
    <col min="1" max="1" width="9.00390625" style="62" customWidth="1"/>
    <col min="2" max="2" width="3.375" style="62" customWidth="1"/>
    <col min="3" max="3" width="0.6171875" style="62" customWidth="1"/>
    <col min="4" max="4" width="1.25" style="62" customWidth="1"/>
    <col min="5" max="5" width="1.4921875" style="62" customWidth="1"/>
    <col min="6" max="6" width="2.25390625" style="62" customWidth="1"/>
    <col min="7" max="7" width="2.625" style="62" customWidth="1"/>
    <col min="8" max="8" width="1.25" style="62" customWidth="1"/>
    <col min="9" max="9" width="1.00390625" style="62" customWidth="1"/>
    <col min="10" max="11" width="2.25390625" style="62" customWidth="1"/>
    <col min="12" max="12" width="2.125" style="62" customWidth="1"/>
    <col min="13" max="13" width="1.25" style="62" customWidth="1"/>
    <col min="14" max="14" width="0.875" style="62" customWidth="1"/>
    <col min="15" max="15" width="2.625" style="62" customWidth="1"/>
    <col min="16" max="16" width="2.375" style="62" customWidth="1"/>
    <col min="17" max="17" width="2.25390625" style="62" customWidth="1"/>
    <col min="18" max="18" width="3.75390625" style="62" customWidth="1"/>
    <col min="19" max="19" width="0.6171875" style="62" customWidth="1"/>
    <col min="20" max="20" width="0.74609375" style="62" customWidth="1"/>
    <col min="21" max="21" width="1.37890625" style="62" customWidth="1"/>
    <col min="22" max="22" width="0.6171875" style="62" customWidth="1"/>
    <col min="23" max="23" width="3.375" style="62" customWidth="1"/>
    <col min="24" max="24" width="2.625" style="62" customWidth="1"/>
    <col min="25" max="25" width="2.125" style="62" customWidth="1"/>
    <col min="26" max="26" width="3.50390625" style="62" customWidth="1"/>
    <col min="27" max="27" width="3.125" style="62" customWidth="1"/>
    <col min="28" max="28" width="1.4921875" style="62" customWidth="1"/>
    <col min="29" max="29" width="2.50390625" style="62" customWidth="1"/>
    <col min="30" max="30" width="2.625" style="62" customWidth="1"/>
    <col min="31" max="31" width="0.875" style="62" customWidth="1"/>
    <col min="32" max="32" width="1.625" style="62" customWidth="1"/>
    <col min="33" max="33" width="1.875" style="62" customWidth="1"/>
    <col min="34" max="34" width="2.50390625" style="62" customWidth="1"/>
    <col min="35" max="35" width="1.12109375" style="62" customWidth="1"/>
    <col min="36" max="36" width="0.875" style="62" customWidth="1"/>
    <col min="37" max="38" width="1.875" style="62" customWidth="1"/>
    <col min="39" max="39" width="2.625" style="62" customWidth="1"/>
    <col min="40" max="40" width="1.875" style="62" customWidth="1"/>
    <col min="41" max="41" width="2.625" style="62" customWidth="1"/>
    <col min="42" max="42" width="2.375" style="62" customWidth="1"/>
    <col min="43" max="43" width="2.25390625" style="62" customWidth="1"/>
    <col min="44" max="44" width="0.6171875" style="62" customWidth="1"/>
    <col min="45" max="45" width="1.875" style="62" customWidth="1"/>
    <col min="46" max="46" width="1.4921875" style="62" customWidth="1"/>
    <col min="47" max="47" width="2.625" style="62" customWidth="1"/>
    <col min="48" max="48" width="1.875" style="62" customWidth="1"/>
    <col min="49" max="49" width="0.5" style="62" customWidth="1"/>
    <col min="50" max="50" width="3.75390625" style="62" customWidth="1"/>
    <col min="51" max="51" width="2.00390625" style="62" customWidth="1"/>
    <col min="52" max="52" width="0.74609375" style="62" customWidth="1"/>
    <col min="53" max="53" width="1.25" style="62" customWidth="1"/>
    <col min="54" max="54" width="1.00390625" style="62" customWidth="1"/>
    <col min="55" max="55" width="1.75390625" style="62" customWidth="1"/>
    <col min="56" max="56" width="2.625" style="62" customWidth="1"/>
    <col min="57" max="57" width="1.875" style="62" customWidth="1"/>
    <col min="58" max="58" width="3.50390625" style="62" customWidth="1"/>
    <col min="59" max="59" width="3.125" style="62" customWidth="1"/>
    <col min="60" max="60" width="4.00390625" style="62" customWidth="1"/>
    <col min="61" max="61" width="0.6171875" style="62" customWidth="1"/>
    <col min="62" max="63" width="3.375" style="0" customWidth="1"/>
    <col min="64" max="64" width="18.00390625" style="0" customWidth="1"/>
    <col min="65" max="65" width="3.125" style="0" customWidth="1"/>
    <col min="66" max="67" width="8.125" style="0" customWidth="1"/>
    <col min="68" max="68" width="8.25390625" style="0" customWidth="1"/>
    <col min="69" max="74" width="8.125" style="0" customWidth="1"/>
    <col min="75" max="75" width="18.00390625" style="0" customWidth="1"/>
    <col min="78" max="78" width="3.375" style="0" customWidth="1"/>
  </cols>
  <sheetData>
    <row r="1" spans="10:54" ht="18.75" customHeight="1">
      <c r="J1" s="117" t="s">
        <v>137</v>
      </c>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64"/>
    </row>
    <row r="2" spans="10:54" ht="9" customHeight="1">
      <c r="J2" s="65"/>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row>
    <row r="3" spans="2:74" ht="24.75" customHeight="1">
      <c r="B3" s="118" t="s">
        <v>339</v>
      </c>
      <c r="C3" s="118"/>
      <c r="D3" s="118"/>
      <c r="E3" s="118"/>
      <c r="F3" s="119" t="str">
        <f>WIDECHAR(BN8)</f>
        <v>１</v>
      </c>
      <c r="G3" s="119"/>
      <c r="H3" s="119"/>
      <c r="I3" s="119"/>
      <c r="J3" s="120" t="s">
        <v>138</v>
      </c>
      <c r="K3" s="120"/>
      <c r="L3" s="120"/>
      <c r="M3" s="6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20" t="s">
        <v>139</v>
      </c>
      <c r="AU3" s="120"/>
      <c r="AV3" s="120"/>
      <c r="AW3" s="120"/>
      <c r="AX3" s="121"/>
      <c r="AY3" s="121"/>
      <c r="AZ3" s="121"/>
      <c r="BA3" s="121"/>
      <c r="BB3" s="121"/>
      <c r="BC3" s="121"/>
      <c r="BD3" s="121"/>
      <c r="BE3" s="121"/>
      <c r="BF3" s="121"/>
      <c r="BG3" s="121"/>
      <c r="BH3" s="121"/>
      <c r="BI3" s="67"/>
      <c r="BR3" s="62"/>
      <c r="BS3" s="62"/>
      <c r="BT3" s="62"/>
      <c r="BU3" s="62"/>
      <c r="BV3" s="62"/>
    </row>
    <row r="4" spans="2:76" ht="5.25" customHeight="1">
      <c r="B4" s="68"/>
      <c r="C4" s="68"/>
      <c r="D4" s="68"/>
      <c r="E4" s="68"/>
      <c r="F4" s="68"/>
      <c r="G4" s="68"/>
      <c r="H4" s="68"/>
      <c r="I4" s="68"/>
      <c r="J4" s="68"/>
      <c r="K4" s="68"/>
      <c r="L4" s="68"/>
      <c r="M4" s="6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69"/>
      <c r="AU4" s="70"/>
      <c r="AV4" s="70"/>
      <c r="AW4" s="70"/>
      <c r="AX4" s="1"/>
      <c r="AY4" s="1"/>
      <c r="AZ4" s="1"/>
      <c r="BA4" s="1"/>
      <c r="BB4" s="1"/>
      <c r="BC4" s="1"/>
      <c r="BD4" s="1"/>
      <c r="BE4" s="1"/>
      <c r="BF4" s="1"/>
      <c r="BG4" s="1"/>
      <c r="BH4" s="1"/>
      <c r="BI4" s="1"/>
      <c r="BJ4" s="71" t="s">
        <v>140</v>
      </c>
      <c r="BK4" s="71"/>
      <c r="BM4" s="72"/>
      <c r="BN4" s="122" t="s">
        <v>141</v>
      </c>
      <c r="BO4" s="123"/>
      <c r="BR4" s="148" t="s">
        <v>142</v>
      </c>
      <c r="BW4" s="128" t="s">
        <v>143</v>
      </c>
      <c r="BX4" s="11"/>
    </row>
    <row r="5" spans="2:76" ht="9" customHeight="1">
      <c r="B5" s="131" t="s">
        <v>144</v>
      </c>
      <c r="C5" s="132"/>
      <c r="D5" s="135"/>
      <c r="E5" s="136"/>
      <c r="F5" s="136"/>
      <c r="G5" s="136"/>
      <c r="H5" s="136"/>
      <c r="I5" s="136"/>
      <c r="J5" s="136"/>
      <c r="K5" s="136"/>
      <c r="L5" s="136"/>
      <c r="M5" s="136"/>
      <c r="N5" s="136"/>
      <c r="O5" s="136"/>
      <c r="P5" s="136"/>
      <c r="Q5" s="136"/>
      <c r="R5" s="136"/>
      <c r="S5" s="136"/>
      <c r="T5" s="136"/>
      <c r="U5" s="137"/>
      <c r="V5" s="138" t="s">
        <v>211</v>
      </c>
      <c r="W5" s="139"/>
      <c r="X5" s="138" t="s">
        <v>212</v>
      </c>
      <c r="Y5" s="142"/>
      <c r="Z5" s="143">
        <v>1</v>
      </c>
      <c r="AA5" s="143"/>
      <c r="AB5" s="11"/>
      <c r="AC5" s="139" t="s">
        <v>213</v>
      </c>
      <c r="AD5" s="138" t="s">
        <v>212</v>
      </c>
      <c r="AE5" s="142"/>
      <c r="AF5" s="142"/>
      <c r="AG5" s="143"/>
      <c r="AH5" s="143"/>
      <c r="AI5" s="143"/>
      <c r="AJ5" s="143"/>
      <c r="AK5" s="142" t="s">
        <v>213</v>
      </c>
      <c r="AL5" s="139"/>
      <c r="AM5" s="138" t="s">
        <v>212</v>
      </c>
      <c r="AN5" s="142"/>
      <c r="AO5" s="144"/>
      <c r="AP5" s="144"/>
      <c r="AQ5" s="144"/>
      <c r="AR5" s="142" t="s">
        <v>213</v>
      </c>
      <c r="AS5" s="142"/>
      <c r="AT5" s="139"/>
      <c r="AU5" s="138" t="s">
        <v>212</v>
      </c>
      <c r="AV5" s="142"/>
      <c r="AW5" s="144"/>
      <c r="AX5" s="144"/>
      <c r="AY5" s="144"/>
      <c r="AZ5" s="144"/>
      <c r="BA5" s="142" t="s">
        <v>213</v>
      </c>
      <c r="BB5" s="142"/>
      <c r="BC5" s="139"/>
      <c r="BD5" s="138" t="s">
        <v>212</v>
      </c>
      <c r="BE5" s="142"/>
      <c r="BF5" s="143"/>
      <c r="BG5" s="143"/>
      <c r="BH5" s="142" t="s">
        <v>213</v>
      </c>
      <c r="BI5" s="73"/>
      <c r="BJ5" s="145" t="s">
        <v>145</v>
      </c>
      <c r="BK5" s="74"/>
      <c r="BN5" s="124"/>
      <c r="BO5" s="125"/>
      <c r="BP5" s="75"/>
      <c r="BQ5" s="75"/>
      <c r="BR5" s="149"/>
      <c r="BS5" s="75"/>
      <c r="BT5" s="75"/>
      <c r="BU5" s="75"/>
      <c r="BV5" s="75"/>
      <c r="BW5" s="129"/>
      <c r="BX5" s="11"/>
    </row>
    <row r="6" spans="2:76" ht="9" customHeight="1">
      <c r="B6" s="131"/>
      <c r="C6" s="132"/>
      <c r="D6" s="135"/>
      <c r="E6" s="136"/>
      <c r="F6" s="136"/>
      <c r="G6" s="136"/>
      <c r="H6" s="136"/>
      <c r="I6" s="136"/>
      <c r="J6" s="136"/>
      <c r="K6" s="136"/>
      <c r="L6" s="136"/>
      <c r="M6" s="136"/>
      <c r="N6" s="136"/>
      <c r="O6" s="136"/>
      <c r="P6" s="136"/>
      <c r="Q6" s="136"/>
      <c r="R6" s="136"/>
      <c r="S6" s="136"/>
      <c r="T6" s="136"/>
      <c r="U6" s="137"/>
      <c r="V6" s="138"/>
      <c r="W6" s="139"/>
      <c r="X6" s="138"/>
      <c r="Y6" s="142"/>
      <c r="Z6" s="143"/>
      <c r="AA6" s="143"/>
      <c r="AB6" s="11"/>
      <c r="AC6" s="139"/>
      <c r="AD6" s="138"/>
      <c r="AE6" s="142"/>
      <c r="AF6" s="142"/>
      <c r="AG6" s="143"/>
      <c r="AH6" s="143"/>
      <c r="AI6" s="143"/>
      <c r="AJ6" s="143"/>
      <c r="AK6" s="142"/>
      <c r="AL6" s="139"/>
      <c r="AM6" s="138"/>
      <c r="AN6" s="142"/>
      <c r="AO6" s="144"/>
      <c r="AP6" s="144"/>
      <c r="AQ6" s="144"/>
      <c r="AR6" s="142"/>
      <c r="AS6" s="142"/>
      <c r="AT6" s="139"/>
      <c r="AU6" s="138"/>
      <c r="AV6" s="142"/>
      <c r="AW6" s="144"/>
      <c r="AX6" s="144"/>
      <c r="AY6" s="144"/>
      <c r="AZ6" s="144"/>
      <c r="BA6" s="142"/>
      <c r="BB6" s="142"/>
      <c r="BC6" s="139"/>
      <c r="BD6" s="138"/>
      <c r="BE6" s="142"/>
      <c r="BF6" s="143"/>
      <c r="BG6" s="143"/>
      <c r="BH6" s="142"/>
      <c r="BI6" s="73"/>
      <c r="BJ6" s="145"/>
      <c r="BK6" s="76"/>
      <c r="BN6" s="124"/>
      <c r="BO6" s="125"/>
      <c r="BP6" s="75"/>
      <c r="BQ6" s="75"/>
      <c r="BR6" s="146">
        <v>1</v>
      </c>
      <c r="BS6" s="147" t="s">
        <v>146</v>
      </c>
      <c r="BT6" s="147"/>
      <c r="BU6" s="147"/>
      <c r="BV6" s="147"/>
      <c r="BW6" s="129"/>
      <c r="BX6" s="11"/>
    </row>
    <row r="7" spans="2:76" ht="5.25" customHeight="1">
      <c r="B7" s="131"/>
      <c r="C7" s="132"/>
      <c r="D7" s="150"/>
      <c r="E7" s="151"/>
      <c r="F7" s="151"/>
      <c r="G7" s="151"/>
      <c r="H7" s="151"/>
      <c r="I7" s="151"/>
      <c r="J7" s="151"/>
      <c r="K7" s="151"/>
      <c r="L7" s="151"/>
      <c r="M7" s="151"/>
      <c r="N7" s="151"/>
      <c r="O7" s="151"/>
      <c r="P7" s="151"/>
      <c r="Q7" s="151"/>
      <c r="R7" s="151"/>
      <c r="S7" s="151"/>
      <c r="T7" s="151"/>
      <c r="U7" s="152"/>
      <c r="V7" s="138"/>
      <c r="W7" s="139"/>
      <c r="X7" s="156"/>
      <c r="Y7" s="157"/>
      <c r="Z7" s="157"/>
      <c r="AA7" s="157"/>
      <c r="AB7" s="157"/>
      <c r="AC7" s="158"/>
      <c r="AD7" s="162"/>
      <c r="AE7" s="163"/>
      <c r="AF7" s="163"/>
      <c r="AG7" s="163"/>
      <c r="AH7" s="163"/>
      <c r="AI7" s="163"/>
      <c r="AJ7" s="163"/>
      <c r="AK7" s="163"/>
      <c r="AL7" s="164"/>
      <c r="AM7" s="138"/>
      <c r="AN7" s="142"/>
      <c r="AO7" s="142"/>
      <c r="AP7" s="142"/>
      <c r="AQ7" s="142"/>
      <c r="AR7" s="142"/>
      <c r="AS7" s="142"/>
      <c r="AT7" s="139"/>
      <c r="AU7" s="169"/>
      <c r="AV7" s="170"/>
      <c r="AW7" s="170"/>
      <c r="AX7" s="170"/>
      <c r="AY7" s="170"/>
      <c r="AZ7" s="170"/>
      <c r="BA7" s="170"/>
      <c r="BB7" s="170"/>
      <c r="BC7" s="171"/>
      <c r="BD7" s="138"/>
      <c r="BE7" s="142"/>
      <c r="BF7" s="142"/>
      <c r="BG7" s="142"/>
      <c r="BH7" s="142"/>
      <c r="BI7" s="73"/>
      <c r="BJ7" s="145"/>
      <c r="BK7" s="76"/>
      <c r="BN7" s="126"/>
      <c r="BO7" s="127"/>
      <c r="BP7" s="75"/>
      <c r="BQ7" s="75"/>
      <c r="BR7" s="147"/>
      <c r="BS7" s="147"/>
      <c r="BT7" s="147"/>
      <c r="BU7" s="147"/>
      <c r="BV7" s="147"/>
      <c r="BW7" s="130"/>
      <c r="BX7" s="11"/>
    </row>
    <row r="8" spans="2:75" ht="5.25" customHeight="1">
      <c r="B8" s="131"/>
      <c r="C8" s="132"/>
      <c r="D8" s="150"/>
      <c r="E8" s="151"/>
      <c r="F8" s="151"/>
      <c r="G8" s="151"/>
      <c r="H8" s="151"/>
      <c r="I8" s="151"/>
      <c r="J8" s="151"/>
      <c r="K8" s="151"/>
      <c r="L8" s="151"/>
      <c r="M8" s="151"/>
      <c r="N8" s="151"/>
      <c r="O8" s="151"/>
      <c r="P8" s="151"/>
      <c r="Q8" s="151"/>
      <c r="R8" s="151"/>
      <c r="S8" s="151"/>
      <c r="T8" s="151"/>
      <c r="U8" s="152"/>
      <c r="V8" s="138"/>
      <c r="W8" s="139"/>
      <c r="X8" s="156"/>
      <c r="Y8" s="157"/>
      <c r="Z8" s="157"/>
      <c r="AA8" s="157"/>
      <c r="AB8" s="157"/>
      <c r="AC8" s="158"/>
      <c r="AD8" s="162"/>
      <c r="AE8" s="163"/>
      <c r="AF8" s="163"/>
      <c r="AG8" s="163"/>
      <c r="AH8" s="163"/>
      <c r="AI8" s="163"/>
      <c r="AJ8" s="163"/>
      <c r="AK8" s="163"/>
      <c r="AL8" s="164"/>
      <c r="AM8" s="138"/>
      <c r="AN8" s="142"/>
      <c r="AO8" s="142"/>
      <c r="AP8" s="142"/>
      <c r="AQ8" s="142"/>
      <c r="AR8" s="142"/>
      <c r="AS8" s="142"/>
      <c r="AT8" s="139"/>
      <c r="AU8" s="169"/>
      <c r="AV8" s="170"/>
      <c r="AW8" s="170"/>
      <c r="AX8" s="170"/>
      <c r="AY8" s="170"/>
      <c r="AZ8" s="170"/>
      <c r="BA8" s="170"/>
      <c r="BB8" s="170"/>
      <c r="BC8" s="171"/>
      <c r="BD8" s="138"/>
      <c r="BE8" s="142"/>
      <c r="BF8" s="142"/>
      <c r="BG8" s="142"/>
      <c r="BH8" s="142"/>
      <c r="BI8" s="73"/>
      <c r="BJ8" s="145"/>
      <c r="BK8" s="76"/>
      <c r="BM8" s="77"/>
      <c r="BN8" s="175">
        <v>1</v>
      </c>
      <c r="BO8" s="176"/>
      <c r="BP8" s="75"/>
      <c r="BQ8" s="75"/>
      <c r="BR8" s="147"/>
      <c r="BS8" s="147"/>
      <c r="BT8" s="147"/>
      <c r="BU8" s="147"/>
      <c r="BV8" s="147"/>
      <c r="BW8" s="181" t="s">
        <v>147</v>
      </c>
    </row>
    <row r="9" spans="2:75" ht="6" customHeight="1">
      <c r="B9" s="131"/>
      <c r="C9" s="132"/>
      <c r="D9" s="153"/>
      <c r="E9" s="154"/>
      <c r="F9" s="154"/>
      <c r="G9" s="154"/>
      <c r="H9" s="154"/>
      <c r="I9" s="154"/>
      <c r="J9" s="154"/>
      <c r="K9" s="154"/>
      <c r="L9" s="154"/>
      <c r="M9" s="154"/>
      <c r="N9" s="154"/>
      <c r="O9" s="154"/>
      <c r="P9" s="154"/>
      <c r="Q9" s="154"/>
      <c r="R9" s="154"/>
      <c r="S9" s="154"/>
      <c r="T9" s="154"/>
      <c r="U9" s="155"/>
      <c r="V9" s="140"/>
      <c r="W9" s="141"/>
      <c r="X9" s="159"/>
      <c r="Y9" s="160"/>
      <c r="Z9" s="160"/>
      <c r="AA9" s="160"/>
      <c r="AB9" s="160"/>
      <c r="AC9" s="161"/>
      <c r="AD9" s="165"/>
      <c r="AE9" s="166"/>
      <c r="AF9" s="166"/>
      <c r="AG9" s="166"/>
      <c r="AH9" s="166"/>
      <c r="AI9" s="166"/>
      <c r="AJ9" s="166"/>
      <c r="AK9" s="166"/>
      <c r="AL9" s="167"/>
      <c r="AM9" s="140"/>
      <c r="AN9" s="168"/>
      <c r="AO9" s="168"/>
      <c r="AP9" s="168"/>
      <c r="AQ9" s="168"/>
      <c r="AR9" s="168"/>
      <c r="AS9" s="168"/>
      <c r="AT9" s="141"/>
      <c r="AU9" s="172"/>
      <c r="AV9" s="173"/>
      <c r="AW9" s="173"/>
      <c r="AX9" s="173"/>
      <c r="AY9" s="173"/>
      <c r="AZ9" s="173"/>
      <c r="BA9" s="173"/>
      <c r="BB9" s="173"/>
      <c r="BC9" s="174"/>
      <c r="BD9" s="140"/>
      <c r="BE9" s="168"/>
      <c r="BF9" s="168"/>
      <c r="BG9" s="168"/>
      <c r="BH9" s="168"/>
      <c r="BI9" s="73"/>
      <c r="BJ9" s="145"/>
      <c r="BK9" s="76"/>
      <c r="BN9" s="177"/>
      <c r="BO9" s="178"/>
      <c r="BP9" s="75"/>
      <c r="BQ9" s="75"/>
      <c r="BR9" s="147">
        <v>2</v>
      </c>
      <c r="BS9" s="147" t="s">
        <v>214</v>
      </c>
      <c r="BT9" s="147"/>
      <c r="BU9" s="147"/>
      <c r="BV9" s="147"/>
      <c r="BW9" s="182"/>
    </row>
    <row r="10" spans="2:75" ht="7.5" customHeight="1">
      <c r="B10" s="131"/>
      <c r="C10" s="132"/>
      <c r="D10" s="183" t="s">
        <v>148</v>
      </c>
      <c r="E10" s="184"/>
      <c r="F10" s="184"/>
      <c r="G10" s="184"/>
      <c r="H10" s="184"/>
      <c r="I10" s="184"/>
      <c r="J10" s="184"/>
      <c r="K10" s="184"/>
      <c r="L10" s="184"/>
      <c r="M10" s="184"/>
      <c r="N10" s="184"/>
      <c r="O10" s="184"/>
      <c r="P10" s="184"/>
      <c r="Q10" s="184"/>
      <c r="R10" s="184"/>
      <c r="S10" s="184"/>
      <c r="T10" s="184"/>
      <c r="U10" s="185"/>
      <c r="V10" s="192" t="s">
        <v>215</v>
      </c>
      <c r="W10" s="193"/>
      <c r="X10" s="616" t="s">
        <v>149</v>
      </c>
      <c r="Y10" s="617"/>
      <c r="Z10" s="617"/>
      <c r="AA10" s="617"/>
      <c r="AB10" s="617"/>
      <c r="AC10" s="618"/>
      <c r="AD10" s="269"/>
      <c r="AE10" s="270"/>
      <c r="AF10" s="270"/>
      <c r="AG10" s="270"/>
      <c r="AH10" s="270"/>
      <c r="AI10" s="270"/>
      <c r="AJ10" s="270"/>
      <c r="AK10" s="270"/>
      <c r="AL10" s="271"/>
      <c r="AM10" s="269"/>
      <c r="AN10" s="270"/>
      <c r="AO10" s="270"/>
      <c r="AP10" s="270"/>
      <c r="AQ10" s="270"/>
      <c r="AR10" s="270"/>
      <c r="AS10" s="270"/>
      <c r="AT10" s="271"/>
      <c r="AU10" s="269"/>
      <c r="AV10" s="270"/>
      <c r="AW10" s="270"/>
      <c r="AX10" s="270"/>
      <c r="AY10" s="270"/>
      <c r="AZ10" s="270"/>
      <c r="BA10" s="270"/>
      <c r="BB10" s="270"/>
      <c r="BC10" s="271"/>
      <c r="BD10" s="269"/>
      <c r="BE10" s="270"/>
      <c r="BF10" s="270"/>
      <c r="BG10" s="270"/>
      <c r="BH10" s="270"/>
      <c r="BI10" s="63"/>
      <c r="BJ10" s="145"/>
      <c r="BK10" s="76"/>
      <c r="BN10" s="177"/>
      <c r="BO10" s="178"/>
      <c r="BP10" s="75"/>
      <c r="BQ10" s="75"/>
      <c r="BR10" s="147"/>
      <c r="BS10" s="147"/>
      <c r="BT10" s="147"/>
      <c r="BU10" s="147"/>
      <c r="BV10" s="147"/>
      <c r="BW10" s="182"/>
    </row>
    <row r="11" spans="2:75" ht="10.5" customHeight="1">
      <c r="B11" s="131"/>
      <c r="C11" s="132"/>
      <c r="D11" s="186"/>
      <c r="E11" s="187"/>
      <c r="F11" s="187"/>
      <c r="G11" s="187"/>
      <c r="H11" s="187"/>
      <c r="I11" s="187"/>
      <c r="J11" s="187"/>
      <c r="K11" s="187"/>
      <c r="L11" s="187"/>
      <c r="M11" s="187"/>
      <c r="N11" s="187"/>
      <c r="O11" s="187"/>
      <c r="P11" s="187"/>
      <c r="Q11" s="187"/>
      <c r="R11" s="187"/>
      <c r="S11" s="187"/>
      <c r="T11" s="187"/>
      <c r="U11" s="188"/>
      <c r="V11" s="138"/>
      <c r="W11" s="139"/>
      <c r="X11" s="619"/>
      <c r="Y11" s="620"/>
      <c r="Z11" s="620"/>
      <c r="AA11" s="620"/>
      <c r="AB11" s="620"/>
      <c r="AC11" s="621"/>
      <c r="AD11" s="614"/>
      <c r="AE11" s="413"/>
      <c r="AF11" s="413"/>
      <c r="AG11" s="413"/>
      <c r="AH11" s="413"/>
      <c r="AI11" s="413"/>
      <c r="AJ11" s="413"/>
      <c r="AK11" s="413"/>
      <c r="AL11" s="560"/>
      <c r="AM11" s="614"/>
      <c r="AN11" s="413"/>
      <c r="AO11" s="413"/>
      <c r="AP11" s="413"/>
      <c r="AQ11" s="413"/>
      <c r="AR11" s="413"/>
      <c r="AS11" s="413"/>
      <c r="AT11" s="560"/>
      <c r="AU11" s="614"/>
      <c r="AV11" s="413"/>
      <c r="AW11" s="413"/>
      <c r="AX11" s="413"/>
      <c r="AY11" s="413"/>
      <c r="AZ11" s="413"/>
      <c r="BA11" s="413"/>
      <c r="BB11" s="413"/>
      <c r="BC11" s="560"/>
      <c r="BD11" s="614"/>
      <c r="BE11" s="413"/>
      <c r="BF11" s="413"/>
      <c r="BG11" s="413"/>
      <c r="BH11" s="413"/>
      <c r="BI11" s="63"/>
      <c r="BJ11" s="145"/>
      <c r="BK11" s="76"/>
      <c r="BM11" s="77"/>
      <c r="BN11" s="179"/>
      <c r="BO11" s="180"/>
      <c r="BP11" s="75"/>
      <c r="BQ11" s="75"/>
      <c r="BR11" s="147">
        <v>3</v>
      </c>
      <c r="BS11" s="147" t="s">
        <v>216</v>
      </c>
      <c r="BT11" s="147"/>
      <c r="BU11" s="147"/>
      <c r="BV11" s="147"/>
      <c r="BW11" s="182" t="s">
        <v>150</v>
      </c>
    </row>
    <row r="12" spans="2:75" ht="5.25" customHeight="1">
      <c r="B12" s="131"/>
      <c r="C12" s="132"/>
      <c r="D12" s="186"/>
      <c r="E12" s="187"/>
      <c r="F12" s="187"/>
      <c r="G12" s="187"/>
      <c r="H12" s="187"/>
      <c r="I12" s="187"/>
      <c r="J12" s="187"/>
      <c r="K12" s="187"/>
      <c r="L12" s="187"/>
      <c r="M12" s="187"/>
      <c r="N12" s="187"/>
      <c r="O12" s="187"/>
      <c r="P12" s="187"/>
      <c r="Q12" s="187"/>
      <c r="R12" s="187"/>
      <c r="S12" s="187"/>
      <c r="T12" s="187"/>
      <c r="U12" s="188"/>
      <c r="V12" s="138"/>
      <c r="W12" s="139"/>
      <c r="X12" s="619"/>
      <c r="Y12" s="620"/>
      <c r="Z12" s="620"/>
      <c r="AA12" s="620"/>
      <c r="AB12" s="620"/>
      <c r="AC12" s="621"/>
      <c r="AD12" s="614"/>
      <c r="AE12" s="413"/>
      <c r="AF12" s="413"/>
      <c r="AG12" s="413"/>
      <c r="AH12" s="413"/>
      <c r="AI12" s="413"/>
      <c r="AJ12" s="413"/>
      <c r="AK12" s="413"/>
      <c r="AL12" s="560"/>
      <c r="AM12" s="614"/>
      <c r="AN12" s="413"/>
      <c r="AO12" s="413"/>
      <c r="AP12" s="413"/>
      <c r="AQ12" s="413"/>
      <c r="AR12" s="413"/>
      <c r="AS12" s="413"/>
      <c r="AT12" s="560"/>
      <c r="AU12" s="614"/>
      <c r="AV12" s="413"/>
      <c r="AW12" s="413"/>
      <c r="AX12" s="413"/>
      <c r="AY12" s="413"/>
      <c r="AZ12" s="413"/>
      <c r="BA12" s="413"/>
      <c r="BB12" s="413"/>
      <c r="BC12" s="560"/>
      <c r="BD12" s="614"/>
      <c r="BE12" s="413"/>
      <c r="BF12" s="413"/>
      <c r="BG12" s="413"/>
      <c r="BH12" s="413"/>
      <c r="BI12" s="63"/>
      <c r="BJ12" s="145"/>
      <c r="BK12" s="76"/>
      <c r="BN12" s="212" t="s">
        <v>151</v>
      </c>
      <c r="BO12" s="212"/>
      <c r="BP12" s="212"/>
      <c r="BQ12" s="212"/>
      <c r="BR12" s="147"/>
      <c r="BS12" s="147"/>
      <c r="BT12" s="147"/>
      <c r="BU12" s="147"/>
      <c r="BV12" s="147"/>
      <c r="BW12" s="182"/>
    </row>
    <row r="13" spans="2:75" ht="5.25" customHeight="1">
      <c r="B13" s="131"/>
      <c r="C13" s="132"/>
      <c r="D13" s="189"/>
      <c r="E13" s="190"/>
      <c r="F13" s="190"/>
      <c r="G13" s="190"/>
      <c r="H13" s="190"/>
      <c r="I13" s="190"/>
      <c r="J13" s="190"/>
      <c r="K13" s="190"/>
      <c r="L13" s="190"/>
      <c r="M13" s="190"/>
      <c r="N13" s="190"/>
      <c r="O13" s="190"/>
      <c r="P13" s="190"/>
      <c r="Q13" s="190"/>
      <c r="R13" s="190"/>
      <c r="S13" s="190"/>
      <c r="T13" s="190"/>
      <c r="U13" s="191"/>
      <c r="V13" s="140"/>
      <c r="W13" s="141"/>
      <c r="X13" s="622"/>
      <c r="Y13" s="623"/>
      <c r="Z13" s="623"/>
      <c r="AA13" s="623"/>
      <c r="AB13" s="623"/>
      <c r="AC13" s="624"/>
      <c r="AD13" s="615"/>
      <c r="AE13" s="561"/>
      <c r="AF13" s="561"/>
      <c r="AG13" s="561"/>
      <c r="AH13" s="561"/>
      <c r="AI13" s="561"/>
      <c r="AJ13" s="561"/>
      <c r="AK13" s="561"/>
      <c r="AL13" s="562"/>
      <c r="AM13" s="615"/>
      <c r="AN13" s="561"/>
      <c r="AO13" s="561"/>
      <c r="AP13" s="561"/>
      <c r="AQ13" s="561"/>
      <c r="AR13" s="561"/>
      <c r="AS13" s="561"/>
      <c r="AT13" s="562"/>
      <c r="AU13" s="615"/>
      <c r="AV13" s="561"/>
      <c r="AW13" s="561"/>
      <c r="AX13" s="561"/>
      <c r="AY13" s="561"/>
      <c r="AZ13" s="561"/>
      <c r="BA13" s="561"/>
      <c r="BB13" s="561"/>
      <c r="BC13" s="562"/>
      <c r="BD13" s="615"/>
      <c r="BE13" s="561"/>
      <c r="BF13" s="561"/>
      <c r="BG13" s="561"/>
      <c r="BH13" s="561"/>
      <c r="BI13" s="12"/>
      <c r="BJ13" s="213">
        <v>26</v>
      </c>
      <c r="BK13" s="78"/>
      <c r="BN13" s="212"/>
      <c r="BO13" s="212"/>
      <c r="BP13" s="212"/>
      <c r="BQ13" s="212"/>
      <c r="BR13" s="147">
        <v>4</v>
      </c>
      <c r="BS13" s="214" t="s">
        <v>217</v>
      </c>
      <c r="BT13" s="214"/>
      <c r="BU13" s="214"/>
      <c r="BV13" s="214"/>
      <c r="BW13" s="182"/>
    </row>
    <row r="14" spans="2:76" ht="9.75" customHeight="1">
      <c r="B14" s="131"/>
      <c r="C14" s="132"/>
      <c r="D14" s="183" t="s">
        <v>152</v>
      </c>
      <c r="E14" s="184"/>
      <c r="F14" s="184"/>
      <c r="G14" s="184"/>
      <c r="H14" s="184"/>
      <c r="I14" s="184"/>
      <c r="J14" s="184"/>
      <c r="K14" s="184"/>
      <c r="L14" s="184"/>
      <c r="M14" s="184"/>
      <c r="N14" s="184"/>
      <c r="O14" s="184"/>
      <c r="P14" s="184"/>
      <c r="Q14" s="184"/>
      <c r="R14" s="184"/>
      <c r="S14" s="184"/>
      <c r="T14" s="184"/>
      <c r="U14" s="185"/>
      <c r="V14" s="192" t="s">
        <v>218</v>
      </c>
      <c r="W14" s="193"/>
      <c r="X14" s="194" t="s">
        <v>153</v>
      </c>
      <c r="Y14" s="195"/>
      <c r="Z14" s="195"/>
      <c r="AA14" s="195"/>
      <c r="AB14" s="195"/>
      <c r="AC14" s="196"/>
      <c r="AD14" s="625"/>
      <c r="AE14" s="613"/>
      <c r="AF14" s="613"/>
      <c r="AG14" s="613"/>
      <c r="AH14" s="613"/>
      <c r="AI14" s="613"/>
      <c r="AJ14" s="613"/>
      <c r="AK14" s="613"/>
      <c r="AL14" s="634"/>
      <c r="AM14" s="628"/>
      <c r="AN14" s="629"/>
      <c r="AO14" s="629"/>
      <c r="AP14" s="629"/>
      <c r="AQ14" s="629"/>
      <c r="AR14" s="629"/>
      <c r="AS14" s="629"/>
      <c r="AT14" s="630"/>
      <c r="AU14" s="625"/>
      <c r="AV14" s="613"/>
      <c r="AW14" s="613"/>
      <c r="AX14" s="613"/>
      <c r="AY14" s="613"/>
      <c r="AZ14" s="613"/>
      <c r="BA14" s="613"/>
      <c r="BB14" s="613"/>
      <c r="BC14" s="634"/>
      <c r="BD14" s="625"/>
      <c r="BE14" s="613"/>
      <c r="BF14" s="613"/>
      <c r="BG14" s="613"/>
      <c r="BH14" s="613"/>
      <c r="BI14" s="63"/>
      <c r="BJ14" s="213"/>
      <c r="BK14" s="79"/>
      <c r="BM14" s="77"/>
      <c r="BN14" s="212"/>
      <c r="BO14" s="212"/>
      <c r="BP14" s="212"/>
      <c r="BQ14" s="212"/>
      <c r="BR14" s="147"/>
      <c r="BS14" s="214"/>
      <c r="BT14" s="214"/>
      <c r="BU14" s="214"/>
      <c r="BV14" s="214"/>
      <c r="BW14" s="182" t="s">
        <v>154</v>
      </c>
      <c r="BX14" s="77"/>
    </row>
    <row r="15" spans="2:115" ht="18.75" customHeight="1">
      <c r="B15" s="131"/>
      <c r="C15" s="132"/>
      <c r="D15" s="189"/>
      <c r="E15" s="190"/>
      <c r="F15" s="190"/>
      <c r="G15" s="190"/>
      <c r="H15" s="190"/>
      <c r="I15" s="190"/>
      <c r="J15" s="190"/>
      <c r="K15" s="190"/>
      <c r="L15" s="190"/>
      <c r="M15" s="190"/>
      <c r="N15" s="190"/>
      <c r="O15" s="190"/>
      <c r="P15" s="190"/>
      <c r="Q15" s="190"/>
      <c r="R15" s="190"/>
      <c r="S15" s="190"/>
      <c r="T15" s="190"/>
      <c r="U15" s="191"/>
      <c r="V15" s="140"/>
      <c r="W15" s="141"/>
      <c r="X15" s="200"/>
      <c r="Y15" s="201"/>
      <c r="Z15" s="201"/>
      <c r="AA15" s="201"/>
      <c r="AB15" s="201"/>
      <c r="AC15" s="202"/>
      <c r="AD15" s="626"/>
      <c r="AE15" s="627"/>
      <c r="AF15" s="627"/>
      <c r="AG15" s="627"/>
      <c r="AH15" s="627"/>
      <c r="AI15" s="627"/>
      <c r="AJ15" s="627"/>
      <c r="AK15" s="627"/>
      <c r="AL15" s="635"/>
      <c r="AM15" s="631"/>
      <c r="AN15" s="632"/>
      <c r="AO15" s="632"/>
      <c r="AP15" s="632"/>
      <c r="AQ15" s="632"/>
      <c r="AR15" s="632"/>
      <c r="AS15" s="632"/>
      <c r="AT15" s="633"/>
      <c r="AU15" s="626"/>
      <c r="AV15" s="627"/>
      <c r="AW15" s="627"/>
      <c r="AX15" s="627"/>
      <c r="AY15" s="627"/>
      <c r="AZ15" s="627"/>
      <c r="BA15" s="627"/>
      <c r="BB15" s="627"/>
      <c r="BC15" s="635"/>
      <c r="BD15" s="626"/>
      <c r="BE15" s="627"/>
      <c r="BF15" s="627"/>
      <c r="BG15" s="627"/>
      <c r="BH15" s="627"/>
      <c r="BI15" s="12"/>
      <c r="BJ15" s="215" t="s">
        <v>155</v>
      </c>
      <c r="BK15" s="80"/>
      <c r="BM15" s="77"/>
      <c r="BR15" s="81"/>
      <c r="BS15" s="82"/>
      <c r="BT15" s="82"/>
      <c r="BU15" s="83"/>
      <c r="BV15" s="83"/>
      <c r="BW15" s="182"/>
      <c r="BX15" s="77"/>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row>
    <row r="16" spans="2:76" ht="9.75" customHeight="1">
      <c r="B16" s="131"/>
      <c r="C16" s="132"/>
      <c r="D16" s="183" t="s">
        <v>156</v>
      </c>
      <c r="E16" s="184"/>
      <c r="F16" s="184"/>
      <c r="G16" s="184"/>
      <c r="H16" s="184"/>
      <c r="I16" s="184"/>
      <c r="J16" s="184"/>
      <c r="K16" s="184"/>
      <c r="L16" s="184"/>
      <c r="M16" s="184"/>
      <c r="N16" s="184"/>
      <c r="O16" s="184"/>
      <c r="P16" s="184"/>
      <c r="Q16" s="184"/>
      <c r="R16" s="184"/>
      <c r="S16" s="184"/>
      <c r="T16" s="184"/>
      <c r="U16" s="185"/>
      <c r="V16" s="192" t="s">
        <v>219</v>
      </c>
      <c r="W16" s="193"/>
      <c r="X16" s="192" t="s">
        <v>340</v>
      </c>
      <c r="Y16" s="217">
        <v>43586</v>
      </c>
      <c r="Z16" s="217"/>
      <c r="AA16" s="217"/>
      <c r="AB16" s="217"/>
      <c r="AC16" s="218"/>
      <c r="AD16" s="192" t="s">
        <v>340</v>
      </c>
      <c r="AE16" s="217" t="s">
        <v>220</v>
      </c>
      <c r="AF16" s="217"/>
      <c r="AG16" s="217"/>
      <c r="AH16" s="217"/>
      <c r="AI16" s="217"/>
      <c r="AJ16" s="217"/>
      <c r="AK16" s="217"/>
      <c r="AL16" s="218"/>
      <c r="AM16" s="192" t="s">
        <v>340</v>
      </c>
      <c r="AN16" s="217" t="s">
        <v>220</v>
      </c>
      <c r="AO16" s="217"/>
      <c r="AP16" s="217"/>
      <c r="AQ16" s="217"/>
      <c r="AR16" s="217"/>
      <c r="AS16" s="217"/>
      <c r="AT16" s="218"/>
      <c r="AU16" s="192" t="s">
        <v>340</v>
      </c>
      <c r="AV16" s="217" t="s">
        <v>157</v>
      </c>
      <c r="AW16" s="217"/>
      <c r="AX16" s="217"/>
      <c r="AY16" s="217"/>
      <c r="AZ16" s="217"/>
      <c r="BA16" s="217"/>
      <c r="BB16" s="217"/>
      <c r="BC16" s="218"/>
      <c r="BD16" s="192" t="s">
        <v>340</v>
      </c>
      <c r="BE16" s="217" t="s">
        <v>220</v>
      </c>
      <c r="BF16" s="217"/>
      <c r="BG16" s="217"/>
      <c r="BH16" s="217"/>
      <c r="BI16" s="41"/>
      <c r="BJ16" s="215"/>
      <c r="BK16" s="79"/>
      <c r="BM16" s="77"/>
      <c r="BR16" s="75"/>
      <c r="BS16" s="85"/>
      <c r="BT16" s="85"/>
      <c r="BU16" s="83"/>
      <c r="BV16" s="83"/>
      <c r="BW16" s="182" t="s">
        <v>158</v>
      </c>
      <c r="BX16" s="77"/>
    </row>
    <row r="17" spans="2:76" ht="18.75" customHeight="1">
      <c r="B17" s="131"/>
      <c r="C17" s="132"/>
      <c r="D17" s="189"/>
      <c r="E17" s="190"/>
      <c r="F17" s="190"/>
      <c r="G17" s="190"/>
      <c r="H17" s="190"/>
      <c r="I17" s="190"/>
      <c r="J17" s="190"/>
      <c r="K17" s="190"/>
      <c r="L17" s="190"/>
      <c r="M17" s="190"/>
      <c r="N17" s="190"/>
      <c r="O17" s="190"/>
      <c r="P17" s="190"/>
      <c r="Q17" s="190"/>
      <c r="R17" s="190"/>
      <c r="S17" s="190"/>
      <c r="T17" s="190"/>
      <c r="U17" s="191"/>
      <c r="V17" s="140"/>
      <c r="W17" s="141"/>
      <c r="X17" s="140"/>
      <c r="Y17" s="219"/>
      <c r="Z17" s="219"/>
      <c r="AA17" s="219"/>
      <c r="AB17" s="219"/>
      <c r="AC17" s="220"/>
      <c r="AD17" s="140"/>
      <c r="AE17" s="219"/>
      <c r="AF17" s="219"/>
      <c r="AG17" s="219"/>
      <c r="AH17" s="219"/>
      <c r="AI17" s="219"/>
      <c r="AJ17" s="219"/>
      <c r="AK17" s="219"/>
      <c r="AL17" s="220"/>
      <c r="AM17" s="140"/>
      <c r="AN17" s="219"/>
      <c r="AO17" s="219"/>
      <c r="AP17" s="219"/>
      <c r="AQ17" s="219"/>
      <c r="AR17" s="219"/>
      <c r="AS17" s="219"/>
      <c r="AT17" s="220"/>
      <c r="AU17" s="140"/>
      <c r="AV17" s="219"/>
      <c r="AW17" s="219"/>
      <c r="AX17" s="219"/>
      <c r="AY17" s="219"/>
      <c r="AZ17" s="219"/>
      <c r="BA17" s="219"/>
      <c r="BB17" s="219"/>
      <c r="BC17" s="220"/>
      <c r="BD17" s="140"/>
      <c r="BE17" s="219"/>
      <c r="BF17" s="219"/>
      <c r="BG17" s="219"/>
      <c r="BH17" s="219"/>
      <c r="BI17" s="41"/>
      <c r="BJ17" s="215"/>
      <c r="BK17" s="79"/>
      <c r="BL17" s="77"/>
      <c r="BM17" s="77"/>
      <c r="BN17" s="221" t="s">
        <v>159</v>
      </c>
      <c r="BO17" s="222"/>
      <c r="BP17" s="221" t="s">
        <v>160</v>
      </c>
      <c r="BQ17" s="222"/>
      <c r="BR17" s="75"/>
      <c r="BS17" s="225" t="s">
        <v>161</v>
      </c>
      <c r="BT17" s="226"/>
      <c r="BU17" s="86"/>
      <c r="BV17" s="86"/>
      <c r="BW17" s="182"/>
      <c r="BX17" s="77"/>
    </row>
    <row r="18" spans="2:74" ht="9.75" customHeight="1">
      <c r="B18" s="131"/>
      <c r="C18" s="132"/>
      <c r="D18" s="229" t="s">
        <v>221</v>
      </c>
      <c r="E18" s="230"/>
      <c r="F18" s="230"/>
      <c r="G18" s="230"/>
      <c r="H18" s="230"/>
      <c r="I18" s="230"/>
      <c r="J18" s="230"/>
      <c r="K18" s="230"/>
      <c r="L18" s="230"/>
      <c r="M18" s="230"/>
      <c r="N18" s="230"/>
      <c r="O18" s="230"/>
      <c r="P18" s="230"/>
      <c r="Q18" s="230"/>
      <c r="R18" s="230"/>
      <c r="S18" s="230"/>
      <c r="T18" s="230"/>
      <c r="U18" s="231"/>
      <c r="V18" s="192" t="s">
        <v>222</v>
      </c>
      <c r="W18" s="193"/>
      <c r="X18" s="192" t="s">
        <v>340</v>
      </c>
      <c r="Y18" s="217">
        <v>41334</v>
      </c>
      <c r="Z18" s="217"/>
      <c r="AA18" s="217"/>
      <c r="AB18" s="217"/>
      <c r="AC18" s="218"/>
      <c r="AD18" s="192" t="s">
        <v>340</v>
      </c>
      <c r="AE18" s="217" t="s">
        <v>157</v>
      </c>
      <c r="AF18" s="217"/>
      <c r="AG18" s="217"/>
      <c r="AH18" s="217"/>
      <c r="AI18" s="217"/>
      <c r="AJ18" s="217"/>
      <c r="AK18" s="217"/>
      <c r="AL18" s="218"/>
      <c r="AM18" s="192" t="s">
        <v>340</v>
      </c>
      <c r="AN18" s="217" t="s">
        <v>220</v>
      </c>
      <c r="AO18" s="217"/>
      <c r="AP18" s="217"/>
      <c r="AQ18" s="217"/>
      <c r="AR18" s="217"/>
      <c r="AS18" s="217"/>
      <c r="AT18" s="218"/>
      <c r="AU18" s="192" t="s">
        <v>340</v>
      </c>
      <c r="AV18" s="217" t="s">
        <v>157</v>
      </c>
      <c r="AW18" s="217"/>
      <c r="AX18" s="217"/>
      <c r="AY18" s="217"/>
      <c r="AZ18" s="217"/>
      <c r="BA18" s="217"/>
      <c r="BB18" s="217"/>
      <c r="BC18" s="218"/>
      <c r="BD18" s="192" t="s">
        <v>340</v>
      </c>
      <c r="BE18" s="217" t="s">
        <v>157</v>
      </c>
      <c r="BF18" s="217"/>
      <c r="BG18" s="217"/>
      <c r="BH18" s="217"/>
      <c r="BI18" s="41"/>
      <c r="BJ18" s="215"/>
      <c r="BK18" s="79"/>
      <c r="BL18" s="77"/>
      <c r="BM18" s="77"/>
      <c r="BN18" s="223"/>
      <c r="BO18" s="224"/>
      <c r="BP18" s="223"/>
      <c r="BQ18" s="224"/>
      <c r="BR18" s="75"/>
      <c r="BS18" s="227"/>
      <c r="BT18" s="228"/>
      <c r="BU18" s="86"/>
      <c r="BV18" s="86"/>
    </row>
    <row r="19" spans="2:74" ht="18.75" customHeight="1">
      <c r="B19" s="133"/>
      <c r="C19" s="134"/>
      <c r="D19" s="232"/>
      <c r="E19" s="233"/>
      <c r="F19" s="233"/>
      <c r="G19" s="233"/>
      <c r="H19" s="233"/>
      <c r="I19" s="233"/>
      <c r="J19" s="233"/>
      <c r="K19" s="233"/>
      <c r="L19" s="233"/>
      <c r="M19" s="233"/>
      <c r="N19" s="233"/>
      <c r="O19" s="233"/>
      <c r="P19" s="233"/>
      <c r="Q19" s="233"/>
      <c r="R19" s="233"/>
      <c r="S19" s="233"/>
      <c r="T19" s="233"/>
      <c r="U19" s="234"/>
      <c r="V19" s="140"/>
      <c r="W19" s="141"/>
      <c r="X19" s="140"/>
      <c r="Y19" s="219"/>
      <c r="Z19" s="219"/>
      <c r="AA19" s="219"/>
      <c r="AB19" s="219"/>
      <c r="AC19" s="220"/>
      <c r="AD19" s="140"/>
      <c r="AE19" s="219"/>
      <c r="AF19" s="219"/>
      <c r="AG19" s="219"/>
      <c r="AH19" s="219"/>
      <c r="AI19" s="219"/>
      <c r="AJ19" s="219"/>
      <c r="AK19" s="219"/>
      <c r="AL19" s="220"/>
      <c r="AM19" s="140"/>
      <c r="AN19" s="219"/>
      <c r="AO19" s="219"/>
      <c r="AP19" s="219"/>
      <c r="AQ19" s="219"/>
      <c r="AR19" s="219"/>
      <c r="AS19" s="219"/>
      <c r="AT19" s="220"/>
      <c r="AU19" s="140"/>
      <c r="AV19" s="219"/>
      <c r="AW19" s="219"/>
      <c r="AX19" s="219"/>
      <c r="AY19" s="219"/>
      <c r="AZ19" s="219"/>
      <c r="BA19" s="219"/>
      <c r="BB19" s="219"/>
      <c r="BC19" s="220"/>
      <c r="BD19" s="140"/>
      <c r="BE19" s="219"/>
      <c r="BF19" s="219"/>
      <c r="BG19" s="219"/>
      <c r="BH19" s="219"/>
      <c r="BI19" s="41"/>
      <c r="BJ19" s="215"/>
      <c r="BK19" s="79"/>
      <c r="BL19" s="77"/>
      <c r="BM19" s="77"/>
      <c r="BN19" s="235"/>
      <c r="BO19" s="236"/>
      <c r="BP19" s="235">
        <v>0</v>
      </c>
      <c r="BQ19" s="236"/>
      <c r="BR19" s="75"/>
      <c r="BS19" s="239">
        <f>BN19-BP19</f>
        <v>0</v>
      </c>
      <c r="BT19" s="239"/>
      <c r="BU19" s="87"/>
      <c r="BV19" s="87"/>
    </row>
    <row r="20" spans="2:74" ht="13.5" customHeight="1">
      <c r="B20" s="241" t="s">
        <v>223</v>
      </c>
      <c r="C20" s="241"/>
      <c r="D20" s="241"/>
      <c r="E20" s="241"/>
      <c r="F20" s="241"/>
      <c r="G20" s="241"/>
      <c r="H20" s="241"/>
      <c r="I20" s="241"/>
      <c r="J20" s="241"/>
      <c r="K20" s="241"/>
      <c r="L20" s="241"/>
      <c r="M20" s="241"/>
      <c r="N20" s="241"/>
      <c r="O20" s="241"/>
      <c r="P20" s="241"/>
      <c r="Q20" s="241"/>
      <c r="R20" s="241"/>
      <c r="S20" s="241"/>
      <c r="T20" s="241"/>
      <c r="U20" s="242"/>
      <c r="V20" s="192" t="s">
        <v>224</v>
      </c>
      <c r="W20" s="193"/>
      <c r="X20" s="245">
        <v>12000000</v>
      </c>
      <c r="Y20" s="246"/>
      <c r="Z20" s="246"/>
      <c r="AA20" s="246"/>
      <c r="AB20" s="246"/>
      <c r="AC20" s="247"/>
      <c r="AD20" s="251"/>
      <c r="AE20" s="252"/>
      <c r="AF20" s="252"/>
      <c r="AG20" s="252"/>
      <c r="AH20" s="252"/>
      <c r="AI20" s="252"/>
      <c r="AJ20" s="252"/>
      <c r="AK20" s="252"/>
      <c r="AL20" s="253"/>
      <c r="AM20" s="257"/>
      <c r="AN20" s="258"/>
      <c r="AO20" s="258"/>
      <c r="AP20" s="258"/>
      <c r="AQ20" s="258"/>
      <c r="AR20" s="258"/>
      <c r="AS20" s="258"/>
      <c r="AT20" s="259"/>
      <c r="AU20" s="257"/>
      <c r="AV20" s="258"/>
      <c r="AW20" s="258"/>
      <c r="AX20" s="258"/>
      <c r="AY20" s="258"/>
      <c r="AZ20" s="258"/>
      <c r="BA20" s="258"/>
      <c r="BB20" s="258"/>
      <c r="BC20" s="259"/>
      <c r="BD20" s="257"/>
      <c r="BE20" s="258"/>
      <c r="BF20" s="258"/>
      <c r="BG20" s="258"/>
      <c r="BH20" s="258"/>
      <c r="BI20" s="88"/>
      <c r="BJ20" s="215"/>
      <c r="BK20" s="79"/>
      <c r="BL20" s="77"/>
      <c r="BM20" s="77"/>
      <c r="BN20" s="237"/>
      <c r="BO20" s="238"/>
      <c r="BP20" s="237"/>
      <c r="BQ20" s="238"/>
      <c r="BR20" s="75"/>
      <c r="BS20" s="240"/>
      <c r="BT20" s="240"/>
      <c r="BU20" s="87"/>
      <c r="BV20" s="87"/>
    </row>
    <row r="21" spans="2:74" ht="15" customHeight="1">
      <c r="B21" s="243"/>
      <c r="C21" s="243"/>
      <c r="D21" s="243"/>
      <c r="E21" s="243"/>
      <c r="F21" s="243"/>
      <c r="G21" s="243"/>
      <c r="H21" s="243"/>
      <c r="I21" s="243"/>
      <c r="J21" s="243"/>
      <c r="K21" s="243"/>
      <c r="L21" s="243"/>
      <c r="M21" s="243"/>
      <c r="N21" s="243"/>
      <c r="O21" s="243"/>
      <c r="P21" s="243"/>
      <c r="Q21" s="243"/>
      <c r="R21" s="243"/>
      <c r="S21" s="243"/>
      <c r="T21" s="243"/>
      <c r="U21" s="244"/>
      <c r="V21" s="140"/>
      <c r="W21" s="141"/>
      <c r="X21" s="248"/>
      <c r="Y21" s="249"/>
      <c r="Z21" s="249"/>
      <c r="AA21" s="249"/>
      <c r="AB21" s="249"/>
      <c r="AC21" s="250"/>
      <c r="AD21" s="254"/>
      <c r="AE21" s="255"/>
      <c r="AF21" s="255"/>
      <c r="AG21" s="255"/>
      <c r="AH21" s="255"/>
      <c r="AI21" s="255"/>
      <c r="AJ21" s="255"/>
      <c r="AK21" s="255"/>
      <c r="AL21" s="256"/>
      <c r="AM21" s="260"/>
      <c r="AN21" s="261"/>
      <c r="AO21" s="261"/>
      <c r="AP21" s="261"/>
      <c r="AQ21" s="261"/>
      <c r="AR21" s="261"/>
      <c r="AS21" s="261"/>
      <c r="AT21" s="262"/>
      <c r="AU21" s="260"/>
      <c r="AV21" s="261"/>
      <c r="AW21" s="261"/>
      <c r="AX21" s="261"/>
      <c r="AY21" s="261"/>
      <c r="AZ21" s="261"/>
      <c r="BA21" s="261"/>
      <c r="BB21" s="261"/>
      <c r="BC21" s="262"/>
      <c r="BD21" s="260"/>
      <c r="BE21" s="261"/>
      <c r="BF21" s="261"/>
      <c r="BG21" s="261"/>
      <c r="BH21" s="261"/>
      <c r="BI21" s="89"/>
      <c r="BL21" s="77"/>
      <c r="BM21" s="77"/>
      <c r="BN21" s="221" t="s">
        <v>162</v>
      </c>
      <c r="BO21" s="222"/>
      <c r="BP21" s="221" t="s">
        <v>163</v>
      </c>
      <c r="BQ21" s="222"/>
      <c r="BR21" s="75"/>
      <c r="BS21" s="263" t="s">
        <v>164</v>
      </c>
      <c r="BT21" s="264"/>
      <c r="BU21" s="11"/>
      <c r="BV21" s="11"/>
    </row>
    <row r="22" spans="2:72" ht="12" customHeight="1">
      <c r="B22" s="241" t="s">
        <v>165</v>
      </c>
      <c r="C22" s="241"/>
      <c r="D22" s="241"/>
      <c r="E22" s="241"/>
      <c r="F22" s="241"/>
      <c r="G22" s="241"/>
      <c r="H22" s="241"/>
      <c r="I22" s="241"/>
      <c r="J22" s="241"/>
      <c r="K22" s="241"/>
      <c r="L22" s="241"/>
      <c r="M22" s="241"/>
      <c r="N22" s="241"/>
      <c r="O22" s="241"/>
      <c r="P22" s="241"/>
      <c r="Q22" s="241"/>
      <c r="R22" s="241"/>
      <c r="S22" s="241"/>
      <c r="T22" s="241"/>
      <c r="U22" s="242"/>
      <c r="V22" s="192" t="s">
        <v>225</v>
      </c>
      <c r="W22" s="193"/>
      <c r="X22" s="269"/>
      <c r="Y22" s="270"/>
      <c r="Z22" s="270"/>
      <c r="AA22" s="270"/>
      <c r="AB22" s="270"/>
      <c r="AC22" s="271"/>
      <c r="AD22" s="269"/>
      <c r="AE22" s="270"/>
      <c r="AF22" s="270"/>
      <c r="AG22" s="270"/>
      <c r="AH22" s="270"/>
      <c r="AI22" s="270"/>
      <c r="AJ22" s="270"/>
      <c r="AK22" s="270"/>
      <c r="AL22" s="271"/>
      <c r="AM22" s="269"/>
      <c r="AN22" s="270"/>
      <c r="AO22" s="270"/>
      <c r="AP22" s="270"/>
      <c r="AQ22" s="270"/>
      <c r="AR22" s="270"/>
      <c r="AS22" s="270"/>
      <c r="AT22" s="271"/>
      <c r="AU22" s="269"/>
      <c r="AV22" s="270"/>
      <c r="AW22" s="270"/>
      <c r="AX22" s="270"/>
      <c r="AY22" s="270"/>
      <c r="AZ22" s="270"/>
      <c r="BA22" s="270"/>
      <c r="BB22" s="270"/>
      <c r="BC22" s="271"/>
      <c r="BD22" s="269"/>
      <c r="BE22" s="270"/>
      <c r="BF22" s="270"/>
      <c r="BG22" s="270"/>
      <c r="BH22" s="270"/>
      <c r="BI22" s="63"/>
      <c r="BL22" s="77"/>
      <c r="BM22" s="77"/>
      <c r="BN22" s="223"/>
      <c r="BO22" s="224"/>
      <c r="BP22" s="223"/>
      <c r="BQ22" s="224"/>
      <c r="BR22" s="75"/>
      <c r="BS22" s="265"/>
      <c r="BT22" s="266"/>
    </row>
    <row r="23" spans="2:74" ht="9" customHeight="1">
      <c r="B23" s="267"/>
      <c r="C23" s="267"/>
      <c r="D23" s="267"/>
      <c r="E23" s="267"/>
      <c r="F23" s="267"/>
      <c r="G23" s="267"/>
      <c r="H23" s="267"/>
      <c r="I23" s="267"/>
      <c r="J23" s="267"/>
      <c r="K23" s="267"/>
      <c r="L23" s="267"/>
      <c r="M23" s="267"/>
      <c r="N23" s="267"/>
      <c r="O23" s="267"/>
      <c r="P23" s="267"/>
      <c r="Q23" s="267"/>
      <c r="R23" s="267"/>
      <c r="S23" s="267"/>
      <c r="T23" s="267"/>
      <c r="U23" s="268"/>
      <c r="V23" s="138"/>
      <c r="W23" s="139"/>
      <c r="X23" s="272">
        <f>IF(Z5=4,X20*0.75,X20)</f>
        <v>12000000</v>
      </c>
      <c r="Y23" s="273"/>
      <c r="Z23" s="273"/>
      <c r="AA23" s="273"/>
      <c r="AB23" s="273"/>
      <c r="AC23" s="274"/>
      <c r="AD23" s="272">
        <f>IF(AG5=4,AD20*0.75,AD20)</f>
        <v>0</v>
      </c>
      <c r="AE23" s="273"/>
      <c r="AF23" s="273"/>
      <c r="AG23" s="273"/>
      <c r="AH23" s="273"/>
      <c r="AI23" s="273"/>
      <c r="AJ23" s="273"/>
      <c r="AK23" s="273"/>
      <c r="AL23" s="274"/>
      <c r="AM23" s="272">
        <f>IF(AO5=4,AM20*0.75,AM20)</f>
        <v>0</v>
      </c>
      <c r="AN23" s="273"/>
      <c r="AO23" s="273"/>
      <c r="AP23" s="273"/>
      <c r="AQ23" s="273"/>
      <c r="AR23" s="273"/>
      <c r="AS23" s="273"/>
      <c r="AT23" s="274"/>
      <c r="AU23" s="272">
        <f>IF(AW5=4,AU20*0.75,AU20)</f>
        <v>0</v>
      </c>
      <c r="AV23" s="273"/>
      <c r="AW23" s="273"/>
      <c r="AX23" s="273"/>
      <c r="AY23" s="273"/>
      <c r="AZ23" s="273"/>
      <c r="BA23" s="273"/>
      <c r="BB23" s="273"/>
      <c r="BC23" s="274"/>
      <c r="BD23" s="272">
        <f>IF(BF5=4,BD20*0.75,BD20)</f>
        <v>0</v>
      </c>
      <c r="BE23" s="273"/>
      <c r="BF23" s="273"/>
      <c r="BG23" s="273"/>
      <c r="BH23" s="273"/>
      <c r="BI23" s="90"/>
      <c r="BL23" s="77"/>
      <c r="BM23" s="77"/>
      <c r="BN23" s="235"/>
      <c r="BO23" s="236"/>
      <c r="BP23" s="235"/>
      <c r="BQ23" s="236"/>
      <c r="BR23" s="75"/>
      <c r="BS23" s="286">
        <f>IF(BN23&gt;0,BN23/BP23,0)</f>
        <v>0</v>
      </c>
      <c r="BT23" s="286"/>
      <c r="BU23" s="11"/>
      <c r="BV23" s="11"/>
    </row>
    <row r="24" spans="2:72" ht="9.75" customHeight="1">
      <c r="B24" s="288"/>
      <c r="C24" s="288"/>
      <c r="D24" s="288"/>
      <c r="E24" s="288"/>
      <c r="F24" s="288"/>
      <c r="G24" s="290" t="s">
        <v>226</v>
      </c>
      <c r="H24" s="292" t="s">
        <v>166</v>
      </c>
      <c r="I24" s="292"/>
      <c r="J24" s="292"/>
      <c r="K24" s="292"/>
      <c r="L24" s="292"/>
      <c r="M24" s="294">
        <v>75</v>
      </c>
      <c r="N24" s="294"/>
      <c r="O24" s="294"/>
      <c r="P24" s="295" t="s">
        <v>227</v>
      </c>
      <c r="Q24" s="288"/>
      <c r="R24" s="288"/>
      <c r="S24" s="288"/>
      <c r="T24" s="288"/>
      <c r="U24" s="297"/>
      <c r="V24" s="138"/>
      <c r="W24" s="139"/>
      <c r="X24" s="272"/>
      <c r="Y24" s="273"/>
      <c r="Z24" s="273"/>
      <c r="AA24" s="273"/>
      <c r="AB24" s="273"/>
      <c r="AC24" s="274"/>
      <c r="AD24" s="272"/>
      <c r="AE24" s="273"/>
      <c r="AF24" s="273"/>
      <c r="AG24" s="273"/>
      <c r="AH24" s="273"/>
      <c r="AI24" s="273"/>
      <c r="AJ24" s="273"/>
      <c r="AK24" s="273"/>
      <c r="AL24" s="274"/>
      <c r="AM24" s="272"/>
      <c r="AN24" s="273"/>
      <c r="AO24" s="273"/>
      <c r="AP24" s="273"/>
      <c r="AQ24" s="273"/>
      <c r="AR24" s="273"/>
      <c r="AS24" s="273"/>
      <c r="AT24" s="274"/>
      <c r="AU24" s="272"/>
      <c r="AV24" s="273"/>
      <c r="AW24" s="273"/>
      <c r="AX24" s="273"/>
      <c r="AY24" s="273"/>
      <c r="AZ24" s="273"/>
      <c r="BA24" s="273"/>
      <c r="BB24" s="273"/>
      <c r="BC24" s="274"/>
      <c r="BD24" s="272"/>
      <c r="BE24" s="273"/>
      <c r="BF24" s="273"/>
      <c r="BG24" s="273"/>
      <c r="BH24" s="273"/>
      <c r="BI24" s="90"/>
      <c r="BL24" s="77"/>
      <c r="BM24" s="77"/>
      <c r="BN24" s="278"/>
      <c r="BO24" s="279"/>
      <c r="BP24" s="278"/>
      <c r="BQ24" s="279"/>
      <c r="BR24" s="75"/>
      <c r="BS24" s="287"/>
      <c r="BT24" s="287"/>
    </row>
    <row r="25" spans="2:72" ht="9.75" customHeight="1">
      <c r="B25" s="289"/>
      <c r="C25" s="289"/>
      <c r="D25" s="289"/>
      <c r="E25" s="289"/>
      <c r="F25" s="289"/>
      <c r="G25" s="291"/>
      <c r="H25" s="293"/>
      <c r="I25" s="293"/>
      <c r="J25" s="293"/>
      <c r="K25" s="293"/>
      <c r="L25" s="293"/>
      <c r="M25" s="299">
        <v>100</v>
      </c>
      <c r="N25" s="299"/>
      <c r="O25" s="299"/>
      <c r="P25" s="296"/>
      <c r="Q25" s="289"/>
      <c r="R25" s="289"/>
      <c r="S25" s="289"/>
      <c r="T25" s="289"/>
      <c r="U25" s="298"/>
      <c r="V25" s="140"/>
      <c r="W25" s="141"/>
      <c r="X25" s="275"/>
      <c r="Y25" s="276"/>
      <c r="Z25" s="276"/>
      <c r="AA25" s="276"/>
      <c r="AB25" s="276"/>
      <c r="AC25" s="277"/>
      <c r="AD25" s="275"/>
      <c r="AE25" s="276"/>
      <c r="AF25" s="276"/>
      <c r="AG25" s="276"/>
      <c r="AH25" s="276"/>
      <c r="AI25" s="276"/>
      <c r="AJ25" s="276"/>
      <c r="AK25" s="276"/>
      <c r="AL25" s="277"/>
      <c r="AM25" s="275"/>
      <c r="AN25" s="276"/>
      <c r="AO25" s="276"/>
      <c r="AP25" s="276"/>
      <c r="AQ25" s="276"/>
      <c r="AR25" s="276"/>
      <c r="AS25" s="276"/>
      <c r="AT25" s="277"/>
      <c r="AU25" s="275"/>
      <c r="AV25" s="276"/>
      <c r="AW25" s="276"/>
      <c r="AX25" s="276"/>
      <c r="AY25" s="276"/>
      <c r="AZ25" s="276"/>
      <c r="BA25" s="276"/>
      <c r="BB25" s="276"/>
      <c r="BC25" s="277"/>
      <c r="BD25" s="275"/>
      <c r="BE25" s="276"/>
      <c r="BF25" s="276"/>
      <c r="BG25" s="276"/>
      <c r="BH25" s="276"/>
      <c r="BI25" s="90"/>
      <c r="BL25" s="77"/>
      <c r="BM25" s="77"/>
      <c r="BN25" s="237"/>
      <c r="BO25" s="238"/>
      <c r="BP25" s="237"/>
      <c r="BQ25" s="238"/>
      <c r="BR25" s="75"/>
      <c r="BS25" s="287"/>
      <c r="BT25" s="287"/>
    </row>
    <row r="26" spans="2:74" ht="21.75" customHeight="1">
      <c r="B26" s="91"/>
      <c r="C26" s="91"/>
      <c r="D26" s="91"/>
      <c r="E26" s="91"/>
      <c r="F26" s="92"/>
      <c r="G26" s="92"/>
      <c r="H26" s="92"/>
      <c r="I26" s="300" t="s">
        <v>228</v>
      </c>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92"/>
      <c r="BF26" s="92"/>
      <c r="BG26" s="92"/>
      <c r="BH26" s="92"/>
      <c r="BI26" s="93"/>
      <c r="BL26" s="77"/>
      <c r="BM26" s="77"/>
      <c r="BP26" s="301"/>
      <c r="BQ26" s="301"/>
      <c r="BR26" s="301"/>
      <c r="BS26" s="75"/>
      <c r="BT26" s="75"/>
      <c r="BU26" s="75"/>
      <c r="BV26" s="75"/>
    </row>
    <row r="27" spans="2:70" ht="13.5" customHeight="1" thickBot="1">
      <c r="B27" s="302" t="s">
        <v>229</v>
      </c>
      <c r="C27" s="305" t="s">
        <v>167</v>
      </c>
      <c r="D27" s="306"/>
      <c r="E27" s="307"/>
      <c r="F27" s="314" t="s">
        <v>168</v>
      </c>
      <c r="G27" s="315"/>
      <c r="H27" s="315"/>
      <c r="I27" s="315"/>
      <c r="J27" s="315"/>
      <c r="K27" s="315"/>
      <c r="L27" s="315"/>
      <c r="M27" s="315"/>
      <c r="N27" s="315"/>
      <c r="O27" s="315"/>
      <c r="P27" s="315"/>
      <c r="Q27" s="315"/>
      <c r="R27" s="315"/>
      <c r="S27" s="315"/>
      <c r="T27" s="315"/>
      <c r="U27" s="315"/>
      <c r="V27" s="316"/>
      <c r="W27" s="320" t="s">
        <v>230</v>
      </c>
      <c r="X27" s="323">
        <f>IF(BN69=1,IF(BN56=0,X23,0),0)+IF(BO69=1,IF(BO56=0,AD23,0),0)+IF(BP69=1,IF(BP56=0,AM23,0),0)+IF(BQ69=1,IF(BQ56=0,AU23,0),0)+IF(BR69=1,IF(BR56=0,BD23,0),0)</f>
        <v>12000000</v>
      </c>
      <c r="Y27" s="324"/>
      <c r="Z27" s="324"/>
      <c r="AA27" s="324"/>
      <c r="AB27" s="324"/>
      <c r="AC27" s="324"/>
      <c r="AD27" s="324"/>
      <c r="AE27" s="325"/>
      <c r="AF27" s="332" t="s">
        <v>169</v>
      </c>
      <c r="AG27" s="333"/>
      <c r="AH27" s="338"/>
      <c r="AI27" s="339"/>
      <c r="AJ27" s="280" t="s">
        <v>231</v>
      </c>
      <c r="AK27" s="281"/>
      <c r="AL27" s="281"/>
      <c r="AM27" s="281"/>
      <c r="AN27" s="281"/>
      <c r="AO27" s="281"/>
      <c r="AP27" s="281"/>
      <c r="AQ27" s="281"/>
      <c r="AR27" s="281"/>
      <c r="AS27" s="281"/>
      <c r="AT27" s="281"/>
      <c r="AU27" s="281"/>
      <c r="AV27" s="281"/>
      <c r="AW27" s="281"/>
      <c r="AX27" s="282"/>
      <c r="AY27" s="192" t="s">
        <v>232</v>
      </c>
      <c r="AZ27" s="346"/>
      <c r="BA27" s="193"/>
      <c r="BB27" s="347" t="s">
        <v>233</v>
      </c>
      <c r="BC27" s="348"/>
      <c r="BD27" s="348"/>
      <c r="BE27" s="348"/>
      <c r="BF27" s="348"/>
      <c r="BG27" s="348"/>
      <c r="BH27" s="348"/>
      <c r="BI27" s="94"/>
      <c r="BL27" s="54"/>
      <c r="BM27" s="54"/>
      <c r="BN27" s="349" t="s">
        <v>170</v>
      </c>
      <c r="BO27" s="349"/>
      <c r="BR27" s="95"/>
    </row>
    <row r="28" spans="2:74" ht="3.75" customHeight="1">
      <c r="B28" s="303"/>
      <c r="C28" s="308"/>
      <c r="D28" s="309"/>
      <c r="E28" s="310"/>
      <c r="F28" s="317"/>
      <c r="G28" s="318"/>
      <c r="H28" s="318"/>
      <c r="I28" s="318"/>
      <c r="J28" s="318"/>
      <c r="K28" s="318"/>
      <c r="L28" s="318"/>
      <c r="M28" s="318"/>
      <c r="N28" s="318"/>
      <c r="O28" s="318"/>
      <c r="P28" s="318"/>
      <c r="Q28" s="318"/>
      <c r="R28" s="318"/>
      <c r="S28" s="318"/>
      <c r="T28" s="318"/>
      <c r="U28" s="318"/>
      <c r="V28" s="319"/>
      <c r="W28" s="321"/>
      <c r="X28" s="326"/>
      <c r="Y28" s="327"/>
      <c r="Z28" s="327"/>
      <c r="AA28" s="327"/>
      <c r="AB28" s="327"/>
      <c r="AC28" s="327"/>
      <c r="AD28" s="327"/>
      <c r="AE28" s="328"/>
      <c r="AF28" s="334"/>
      <c r="AG28" s="335"/>
      <c r="AH28" s="340"/>
      <c r="AI28" s="341"/>
      <c r="AJ28" s="283"/>
      <c r="AK28" s="284"/>
      <c r="AL28" s="284"/>
      <c r="AM28" s="284"/>
      <c r="AN28" s="284"/>
      <c r="AO28" s="284"/>
      <c r="AP28" s="284"/>
      <c r="AQ28" s="284"/>
      <c r="AR28" s="284"/>
      <c r="AS28" s="284"/>
      <c r="AT28" s="284"/>
      <c r="AU28" s="284"/>
      <c r="AV28" s="284"/>
      <c r="AW28" s="284"/>
      <c r="AX28" s="285"/>
      <c r="AY28" s="138"/>
      <c r="AZ28" s="142"/>
      <c r="BA28" s="139"/>
      <c r="BB28" s="98"/>
      <c r="BC28" s="94"/>
      <c r="BD28" s="94"/>
      <c r="BE28" s="94"/>
      <c r="BF28" s="94"/>
      <c r="BG28" s="94"/>
      <c r="BH28" s="94"/>
      <c r="BI28" s="94"/>
      <c r="BL28" s="54"/>
      <c r="BM28" s="54"/>
      <c r="BN28" s="349"/>
      <c r="BO28" s="349"/>
      <c r="BR28" s="95"/>
      <c r="BS28" s="351" t="s">
        <v>234</v>
      </c>
      <c r="BT28" s="352"/>
      <c r="BU28" s="352"/>
      <c r="BV28" s="353"/>
    </row>
    <row r="29" spans="2:74" ht="4.5" customHeight="1">
      <c r="B29" s="303"/>
      <c r="C29" s="308"/>
      <c r="D29" s="309"/>
      <c r="E29" s="310"/>
      <c r="F29" s="360" t="s">
        <v>171</v>
      </c>
      <c r="G29" s="361"/>
      <c r="H29" s="361"/>
      <c r="I29" s="361"/>
      <c r="J29" s="361"/>
      <c r="K29" s="361"/>
      <c r="L29" s="361"/>
      <c r="M29" s="361"/>
      <c r="N29" s="361"/>
      <c r="O29" s="361"/>
      <c r="P29" s="361"/>
      <c r="Q29" s="361"/>
      <c r="R29" s="361"/>
      <c r="S29" s="361"/>
      <c r="T29" s="361"/>
      <c r="U29" s="361"/>
      <c r="V29" s="362"/>
      <c r="W29" s="321"/>
      <c r="X29" s="326"/>
      <c r="Y29" s="327"/>
      <c r="Z29" s="327"/>
      <c r="AA29" s="327"/>
      <c r="AB29" s="327"/>
      <c r="AC29" s="327"/>
      <c r="AD29" s="327"/>
      <c r="AE29" s="328"/>
      <c r="AF29" s="334"/>
      <c r="AG29" s="335"/>
      <c r="AH29" s="340"/>
      <c r="AI29" s="341"/>
      <c r="AJ29" s="283"/>
      <c r="AK29" s="284"/>
      <c r="AL29" s="284"/>
      <c r="AM29" s="284"/>
      <c r="AN29" s="284"/>
      <c r="AO29" s="284"/>
      <c r="AP29" s="284"/>
      <c r="AQ29" s="284"/>
      <c r="AR29" s="284"/>
      <c r="AS29" s="284"/>
      <c r="AT29" s="284"/>
      <c r="AU29" s="284"/>
      <c r="AV29" s="284"/>
      <c r="AW29" s="284"/>
      <c r="AX29" s="285"/>
      <c r="AY29" s="138"/>
      <c r="AZ29" s="142"/>
      <c r="BA29" s="139"/>
      <c r="BB29" s="363">
        <f>MIN(X74,X79)</f>
        <v>0</v>
      </c>
      <c r="BC29" s="364"/>
      <c r="BD29" s="364"/>
      <c r="BE29" s="364"/>
      <c r="BF29" s="364"/>
      <c r="BG29" s="364"/>
      <c r="BH29" s="364"/>
      <c r="BI29" s="94"/>
      <c r="BL29" s="54"/>
      <c r="BM29" s="54"/>
      <c r="BN29" s="349"/>
      <c r="BO29" s="349"/>
      <c r="BR29" s="95"/>
      <c r="BS29" s="354"/>
      <c r="BT29" s="355"/>
      <c r="BU29" s="355"/>
      <c r="BV29" s="356"/>
    </row>
    <row r="30" spans="2:74" ht="8.25" customHeight="1">
      <c r="B30" s="303"/>
      <c r="C30" s="308"/>
      <c r="D30" s="309"/>
      <c r="E30" s="310"/>
      <c r="F30" s="360"/>
      <c r="G30" s="361"/>
      <c r="H30" s="361"/>
      <c r="I30" s="361"/>
      <c r="J30" s="361"/>
      <c r="K30" s="361"/>
      <c r="L30" s="361"/>
      <c r="M30" s="361"/>
      <c r="N30" s="361"/>
      <c r="O30" s="361"/>
      <c r="P30" s="361"/>
      <c r="Q30" s="361"/>
      <c r="R30" s="361"/>
      <c r="S30" s="361"/>
      <c r="T30" s="361"/>
      <c r="U30" s="361"/>
      <c r="V30" s="362"/>
      <c r="W30" s="321"/>
      <c r="X30" s="326"/>
      <c r="Y30" s="327"/>
      <c r="Z30" s="327"/>
      <c r="AA30" s="327"/>
      <c r="AB30" s="327"/>
      <c r="AC30" s="327"/>
      <c r="AD30" s="327"/>
      <c r="AE30" s="328"/>
      <c r="AF30" s="334"/>
      <c r="AG30" s="335"/>
      <c r="AH30" s="340"/>
      <c r="AI30" s="341"/>
      <c r="AJ30" s="367" t="s">
        <v>172</v>
      </c>
      <c r="AK30" s="368"/>
      <c r="AL30" s="368"/>
      <c r="AM30" s="368"/>
      <c r="AN30" s="368"/>
      <c r="AO30" s="368"/>
      <c r="AP30" s="368"/>
      <c r="AQ30" s="368"/>
      <c r="AR30" s="368"/>
      <c r="AS30" s="368"/>
      <c r="AT30" s="368"/>
      <c r="AU30" s="368"/>
      <c r="AV30" s="368"/>
      <c r="AW30" s="368"/>
      <c r="AX30" s="369"/>
      <c r="AY30" s="138"/>
      <c r="AZ30" s="142"/>
      <c r="BA30" s="139"/>
      <c r="BB30" s="363"/>
      <c r="BC30" s="364"/>
      <c r="BD30" s="364"/>
      <c r="BE30" s="364"/>
      <c r="BF30" s="364"/>
      <c r="BG30" s="364"/>
      <c r="BH30" s="364"/>
      <c r="BI30"/>
      <c r="BL30" s="54"/>
      <c r="BM30" s="54"/>
      <c r="BN30" s="350"/>
      <c r="BO30" s="350"/>
      <c r="BS30" s="354"/>
      <c r="BT30" s="355"/>
      <c r="BU30" s="355"/>
      <c r="BV30" s="356"/>
    </row>
    <row r="31" spans="2:74" ht="13.5" customHeight="1" thickBot="1">
      <c r="B31" s="303"/>
      <c r="C31" s="308"/>
      <c r="D31" s="309"/>
      <c r="E31" s="310"/>
      <c r="F31" s="373" t="s">
        <v>173</v>
      </c>
      <c r="G31" s="374"/>
      <c r="H31" s="374"/>
      <c r="I31" s="374"/>
      <c r="J31" s="374"/>
      <c r="K31" s="374"/>
      <c r="L31" s="374"/>
      <c r="M31" s="374"/>
      <c r="N31" s="374"/>
      <c r="O31" s="374"/>
      <c r="P31" s="374"/>
      <c r="Q31" s="374"/>
      <c r="R31" s="374"/>
      <c r="S31" s="374"/>
      <c r="T31" s="374"/>
      <c r="U31" s="374"/>
      <c r="V31" s="375"/>
      <c r="W31" s="321"/>
      <c r="X31" s="326"/>
      <c r="Y31" s="327"/>
      <c r="Z31" s="327"/>
      <c r="AA31" s="327"/>
      <c r="AB31" s="327"/>
      <c r="AC31" s="327"/>
      <c r="AD31" s="327"/>
      <c r="AE31" s="328"/>
      <c r="AF31" s="334"/>
      <c r="AG31" s="335"/>
      <c r="AH31" s="340"/>
      <c r="AI31" s="341"/>
      <c r="AJ31" s="370"/>
      <c r="AK31" s="371"/>
      <c r="AL31" s="371"/>
      <c r="AM31" s="371"/>
      <c r="AN31" s="371"/>
      <c r="AO31" s="371"/>
      <c r="AP31" s="371"/>
      <c r="AQ31" s="371"/>
      <c r="AR31" s="371"/>
      <c r="AS31" s="371"/>
      <c r="AT31" s="371"/>
      <c r="AU31" s="371"/>
      <c r="AV31" s="371"/>
      <c r="AW31" s="371"/>
      <c r="AX31" s="372"/>
      <c r="AY31" s="140"/>
      <c r="AZ31" s="168"/>
      <c r="BA31" s="141"/>
      <c r="BB31" s="365"/>
      <c r="BC31" s="366"/>
      <c r="BD31" s="366"/>
      <c r="BE31" s="366"/>
      <c r="BF31" s="366"/>
      <c r="BG31" s="366"/>
      <c r="BH31" s="366"/>
      <c r="BI31"/>
      <c r="BL31" s="54"/>
      <c r="BM31" s="54"/>
      <c r="BN31" s="239">
        <f>BS19*BS23</f>
        <v>0</v>
      </c>
      <c r="BO31" s="239"/>
      <c r="BS31" s="357"/>
      <c r="BT31" s="358"/>
      <c r="BU31" s="358"/>
      <c r="BV31" s="359"/>
    </row>
    <row r="32" spans="2:70" ht="1.5" customHeight="1">
      <c r="B32" s="303"/>
      <c r="C32" s="308"/>
      <c r="D32" s="309"/>
      <c r="E32" s="310"/>
      <c r="F32" s="376"/>
      <c r="G32" s="377"/>
      <c r="H32" s="377"/>
      <c r="I32" s="377"/>
      <c r="J32" s="377"/>
      <c r="K32" s="377"/>
      <c r="L32" s="377"/>
      <c r="M32" s="377"/>
      <c r="N32" s="377"/>
      <c r="O32" s="377"/>
      <c r="P32" s="377"/>
      <c r="Q32" s="377"/>
      <c r="R32" s="377"/>
      <c r="S32" s="377"/>
      <c r="T32" s="377"/>
      <c r="U32" s="377"/>
      <c r="V32" s="378"/>
      <c r="W32" s="322"/>
      <c r="X32" s="329"/>
      <c r="Y32" s="330"/>
      <c r="Z32" s="330"/>
      <c r="AA32" s="330"/>
      <c r="AB32" s="330"/>
      <c r="AC32" s="330"/>
      <c r="AD32" s="330"/>
      <c r="AE32" s="331"/>
      <c r="AF32" s="334"/>
      <c r="AG32" s="335"/>
      <c r="AH32" s="340"/>
      <c r="AI32" s="341"/>
      <c r="AJ32" s="183" t="s">
        <v>174</v>
      </c>
      <c r="AK32" s="184"/>
      <c r="AL32" s="184"/>
      <c r="AM32" s="184"/>
      <c r="AN32" s="184"/>
      <c r="AO32" s="184"/>
      <c r="AP32" s="184"/>
      <c r="AQ32" s="184"/>
      <c r="AR32" s="184"/>
      <c r="AS32" s="184"/>
      <c r="AT32" s="184"/>
      <c r="AU32" s="184"/>
      <c r="AV32" s="184"/>
      <c r="AW32" s="184"/>
      <c r="AX32" s="185"/>
      <c r="AY32" s="192" t="s">
        <v>235</v>
      </c>
      <c r="AZ32" s="346"/>
      <c r="BA32" s="193"/>
      <c r="BB32" s="381"/>
      <c r="BC32" s="382"/>
      <c r="BD32" s="382"/>
      <c r="BE32" s="382"/>
      <c r="BF32" s="382"/>
      <c r="BG32" s="382"/>
      <c r="BH32" s="382"/>
      <c r="BI32"/>
      <c r="BL32" s="54"/>
      <c r="BM32" s="54"/>
      <c r="BN32" s="379"/>
      <c r="BO32" s="379"/>
      <c r="BP32" s="99"/>
      <c r="BQ32" s="99"/>
      <c r="BR32" s="99"/>
    </row>
    <row r="33" spans="2:67" ht="9.75" customHeight="1">
      <c r="B33" s="303"/>
      <c r="C33" s="308"/>
      <c r="D33" s="309"/>
      <c r="E33" s="310"/>
      <c r="F33" s="183" t="s">
        <v>175</v>
      </c>
      <c r="G33" s="184"/>
      <c r="H33" s="184"/>
      <c r="I33" s="184"/>
      <c r="J33" s="184"/>
      <c r="K33" s="184"/>
      <c r="L33" s="184"/>
      <c r="M33" s="184"/>
      <c r="N33" s="184"/>
      <c r="O33" s="184"/>
      <c r="P33" s="184"/>
      <c r="Q33" s="184"/>
      <c r="R33" s="184"/>
      <c r="S33" s="184"/>
      <c r="T33" s="184"/>
      <c r="U33" s="184"/>
      <c r="V33" s="185"/>
      <c r="W33" s="320" t="s">
        <v>236</v>
      </c>
      <c r="X33" s="387">
        <f>X27/100*7</f>
        <v>840000</v>
      </c>
      <c r="Y33" s="388"/>
      <c r="Z33" s="388"/>
      <c r="AA33" s="388"/>
      <c r="AB33" s="388"/>
      <c r="AC33" s="388"/>
      <c r="AD33" s="388"/>
      <c r="AE33" s="389"/>
      <c r="AF33" s="334"/>
      <c r="AG33" s="335"/>
      <c r="AH33" s="340"/>
      <c r="AI33" s="341"/>
      <c r="AJ33" s="186"/>
      <c r="AK33" s="187"/>
      <c r="AL33" s="187"/>
      <c r="AM33" s="187"/>
      <c r="AN33" s="187"/>
      <c r="AO33" s="187"/>
      <c r="AP33" s="187"/>
      <c r="AQ33" s="187"/>
      <c r="AR33" s="187"/>
      <c r="AS33" s="187"/>
      <c r="AT33" s="187"/>
      <c r="AU33" s="187"/>
      <c r="AV33" s="187"/>
      <c r="AW33" s="187"/>
      <c r="AX33" s="188"/>
      <c r="AY33" s="138"/>
      <c r="AZ33" s="142"/>
      <c r="BA33" s="139"/>
      <c r="BB33" s="383"/>
      <c r="BC33" s="384"/>
      <c r="BD33" s="384"/>
      <c r="BE33" s="384"/>
      <c r="BF33" s="384"/>
      <c r="BG33" s="384"/>
      <c r="BH33" s="384"/>
      <c r="BI33" s="41"/>
      <c r="BN33" s="379"/>
      <c r="BO33" s="379"/>
    </row>
    <row r="34" spans="2:67" ht="9" customHeight="1">
      <c r="B34" s="303"/>
      <c r="C34" s="308"/>
      <c r="D34" s="309"/>
      <c r="E34" s="310"/>
      <c r="F34" s="186"/>
      <c r="G34" s="187"/>
      <c r="H34" s="187"/>
      <c r="I34" s="187"/>
      <c r="J34" s="187"/>
      <c r="K34" s="187"/>
      <c r="L34" s="187"/>
      <c r="M34" s="187"/>
      <c r="N34" s="187"/>
      <c r="O34" s="187"/>
      <c r="P34" s="187"/>
      <c r="Q34" s="187"/>
      <c r="R34" s="187"/>
      <c r="S34" s="187"/>
      <c r="T34" s="187"/>
      <c r="U34" s="187"/>
      <c r="V34" s="188"/>
      <c r="W34" s="321"/>
      <c r="X34" s="390"/>
      <c r="Y34" s="391"/>
      <c r="Z34" s="391"/>
      <c r="AA34" s="391"/>
      <c r="AB34" s="391"/>
      <c r="AC34" s="391"/>
      <c r="AD34" s="391"/>
      <c r="AE34" s="392"/>
      <c r="AF34" s="334"/>
      <c r="AG34" s="335"/>
      <c r="AH34" s="340"/>
      <c r="AI34" s="341"/>
      <c r="AJ34" s="186"/>
      <c r="AK34" s="187"/>
      <c r="AL34" s="187"/>
      <c r="AM34" s="187"/>
      <c r="AN34" s="187"/>
      <c r="AO34" s="187"/>
      <c r="AP34" s="187"/>
      <c r="AQ34" s="187"/>
      <c r="AR34" s="187"/>
      <c r="AS34" s="187"/>
      <c r="AT34" s="187"/>
      <c r="AU34" s="187"/>
      <c r="AV34" s="187"/>
      <c r="AW34" s="187"/>
      <c r="AX34" s="188"/>
      <c r="AY34" s="138"/>
      <c r="AZ34" s="142"/>
      <c r="BA34" s="139"/>
      <c r="BB34" s="383"/>
      <c r="BC34" s="384"/>
      <c r="BD34" s="384"/>
      <c r="BE34" s="384"/>
      <c r="BF34" s="384"/>
      <c r="BG34" s="384"/>
      <c r="BH34" s="384"/>
      <c r="BI34" s="41"/>
      <c r="BN34" s="379"/>
      <c r="BO34" s="379"/>
    </row>
    <row r="35" spans="2:74" ht="9.75" customHeight="1">
      <c r="B35" s="303"/>
      <c r="C35" s="308"/>
      <c r="D35" s="309"/>
      <c r="E35" s="310"/>
      <c r="F35" s="396"/>
      <c r="G35" s="380"/>
      <c r="H35" s="380"/>
      <c r="I35" s="380"/>
      <c r="J35" s="380"/>
      <c r="K35" s="399" t="s">
        <v>237</v>
      </c>
      <c r="L35" s="401" t="s">
        <v>238</v>
      </c>
      <c r="M35" s="401"/>
      <c r="N35" s="403">
        <v>7</v>
      </c>
      <c r="O35" s="403"/>
      <c r="P35" s="344" t="s">
        <v>239</v>
      </c>
      <c r="Q35" s="288"/>
      <c r="R35" s="288"/>
      <c r="S35" s="288"/>
      <c r="T35" s="288"/>
      <c r="U35" s="288"/>
      <c r="V35" s="297"/>
      <c r="W35" s="321"/>
      <c r="X35" s="390"/>
      <c r="Y35" s="391"/>
      <c r="Z35" s="391"/>
      <c r="AA35" s="391"/>
      <c r="AB35" s="391"/>
      <c r="AC35" s="391"/>
      <c r="AD35" s="391"/>
      <c r="AE35" s="392"/>
      <c r="AF35" s="334"/>
      <c r="AG35" s="335"/>
      <c r="AH35" s="340"/>
      <c r="AI35" s="341"/>
      <c r="AJ35" s="186"/>
      <c r="AK35" s="187"/>
      <c r="AL35" s="187"/>
      <c r="AM35" s="187"/>
      <c r="AN35" s="187"/>
      <c r="AO35" s="187"/>
      <c r="AP35" s="187"/>
      <c r="AQ35" s="187"/>
      <c r="AR35" s="187"/>
      <c r="AS35" s="187"/>
      <c r="AT35" s="187"/>
      <c r="AU35" s="187"/>
      <c r="AV35" s="187"/>
      <c r="AW35" s="187"/>
      <c r="AX35" s="188"/>
      <c r="AY35" s="138"/>
      <c r="AZ35" s="142"/>
      <c r="BA35" s="139"/>
      <c r="BB35" s="383"/>
      <c r="BC35" s="384"/>
      <c r="BD35" s="384"/>
      <c r="BE35" s="384"/>
      <c r="BF35" s="384"/>
      <c r="BG35" s="384"/>
      <c r="BH35" s="384"/>
      <c r="BI35" s="41"/>
      <c r="BN35" s="413" t="s">
        <v>176</v>
      </c>
      <c r="BO35" s="413"/>
      <c r="BP35" s="413"/>
      <c r="BQ35" s="413"/>
      <c r="BR35" s="413"/>
      <c r="BS35" s="413"/>
      <c r="BT35" s="413"/>
      <c r="BU35" s="12"/>
      <c r="BV35" s="12"/>
    </row>
    <row r="36" spans="2:74" ht="9.75" customHeight="1">
      <c r="B36" s="303"/>
      <c r="C36" s="308"/>
      <c r="D36" s="309"/>
      <c r="E36" s="310"/>
      <c r="F36" s="397"/>
      <c r="G36" s="398"/>
      <c r="H36" s="398"/>
      <c r="I36" s="398"/>
      <c r="J36" s="398"/>
      <c r="K36" s="400"/>
      <c r="L36" s="402"/>
      <c r="M36" s="402"/>
      <c r="N36" s="414">
        <v>100</v>
      </c>
      <c r="O36" s="414"/>
      <c r="P36" s="345"/>
      <c r="Q36" s="289"/>
      <c r="R36" s="289"/>
      <c r="S36" s="289"/>
      <c r="T36" s="289"/>
      <c r="U36" s="289"/>
      <c r="V36" s="298"/>
      <c r="W36" s="322"/>
      <c r="X36" s="393"/>
      <c r="Y36" s="394"/>
      <c r="Z36" s="394"/>
      <c r="AA36" s="394"/>
      <c r="AB36" s="394"/>
      <c r="AC36" s="394"/>
      <c r="AD36" s="394"/>
      <c r="AE36" s="395"/>
      <c r="AF36" s="334"/>
      <c r="AG36" s="335"/>
      <c r="AH36" s="340"/>
      <c r="AI36" s="341"/>
      <c r="AJ36" s="186"/>
      <c r="AK36" s="187"/>
      <c r="AL36" s="187"/>
      <c r="AM36" s="187"/>
      <c r="AN36" s="187"/>
      <c r="AO36" s="187"/>
      <c r="AP36" s="187"/>
      <c r="AQ36" s="187"/>
      <c r="AR36" s="187"/>
      <c r="AS36" s="187"/>
      <c r="AT36" s="187"/>
      <c r="AU36" s="187"/>
      <c r="AV36" s="187"/>
      <c r="AW36" s="187"/>
      <c r="AX36" s="188"/>
      <c r="AY36" s="138"/>
      <c r="AZ36" s="142"/>
      <c r="BA36" s="139"/>
      <c r="BB36" s="383"/>
      <c r="BC36" s="384"/>
      <c r="BD36" s="384"/>
      <c r="BE36" s="384"/>
      <c r="BF36" s="384"/>
      <c r="BG36" s="384"/>
      <c r="BH36" s="384"/>
      <c r="BI36" s="41"/>
      <c r="BN36" s="413"/>
      <c r="BO36" s="413"/>
      <c r="BP36" s="413"/>
      <c r="BQ36" s="413"/>
      <c r="BR36" s="413"/>
      <c r="BS36" s="413"/>
      <c r="BT36" s="413"/>
      <c r="BU36" s="12"/>
      <c r="BV36" s="12"/>
    </row>
    <row r="37" spans="2:74" ht="3" customHeight="1">
      <c r="B37" s="303"/>
      <c r="C37" s="308"/>
      <c r="D37" s="309"/>
      <c r="E37" s="310"/>
      <c r="F37" s="183" t="s">
        <v>240</v>
      </c>
      <c r="G37" s="184"/>
      <c r="H37" s="184"/>
      <c r="I37" s="184"/>
      <c r="J37" s="184"/>
      <c r="K37" s="184"/>
      <c r="L37" s="184"/>
      <c r="M37" s="184"/>
      <c r="N37" s="184"/>
      <c r="O37" s="184"/>
      <c r="P37" s="184"/>
      <c r="Q37" s="184"/>
      <c r="R37" s="184"/>
      <c r="S37" s="184"/>
      <c r="T37" s="184"/>
      <c r="U37" s="184"/>
      <c r="V37" s="185"/>
      <c r="W37" s="320" t="s">
        <v>241</v>
      </c>
      <c r="X37" s="415">
        <f>BN31</f>
        <v>0</v>
      </c>
      <c r="Y37" s="416"/>
      <c r="Z37" s="416"/>
      <c r="AA37" s="416"/>
      <c r="AB37" s="416"/>
      <c r="AC37" s="416"/>
      <c r="AD37" s="416"/>
      <c r="AE37" s="417"/>
      <c r="AF37" s="334"/>
      <c r="AG37" s="335"/>
      <c r="AH37" s="340"/>
      <c r="AI37" s="341"/>
      <c r="AJ37" s="189"/>
      <c r="AK37" s="190"/>
      <c r="AL37" s="190"/>
      <c r="AM37" s="190"/>
      <c r="AN37" s="190"/>
      <c r="AO37" s="190"/>
      <c r="AP37" s="190"/>
      <c r="AQ37" s="190"/>
      <c r="AR37" s="190"/>
      <c r="AS37" s="190"/>
      <c r="AT37" s="190"/>
      <c r="AU37" s="190"/>
      <c r="AV37" s="190"/>
      <c r="AW37" s="190"/>
      <c r="AX37" s="191"/>
      <c r="AY37" s="140"/>
      <c r="AZ37" s="168"/>
      <c r="BA37" s="141"/>
      <c r="BB37" s="385"/>
      <c r="BC37" s="386"/>
      <c r="BD37" s="386"/>
      <c r="BE37" s="386"/>
      <c r="BF37" s="386"/>
      <c r="BG37" s="386"/>
      <c r="BH37" s="386"/>
      <c r="BI37" s="41"/>
      <c r="BN37" s="413"/>
      <c r="BO37" s="413"/>
      <c r="BP37" s="413"/>
      <c r="BQ37" s="413"/>
      <c r="BR37" s="413"/>
      <c r="BS37" s="413"/>
      <c r="BT37" s="413"/>
      <c r="BU37" s="12"/>
      <c r="BV37" s="12"/>
    </row>
    <row r="38" spans="2:72" ht="6" customHeight="1">
      <c r="B38" s="303"/>
      <c r="C38" s="308"/>
      <c r="D38" s="309"/>
      <c r="E38" s="310"/>
      <c r="F38" s="186"/>
      <c r="G38" s="187"/>
      <c r="H38" s="187"/>
      <c r="I38" s="187"/>
      <c r="J38" s="187"/>
      <c r="K38" s="187"/>
      <c r="L38" s="187"/>
      <c r="M38" s="187"/>
      <c r="N38" s="187"/>
      <c r="O38" s="187"/>
      <c r="P38" s="187"/>
      <c r="Q38" s="187"/>
      <c r="R38" s="187"/>
      <c r="S38" s="187"/>
      <c r="T38" s="187"/>
      <c r="U38" s="187"/>
      <c r="V38" s="188"/>
      <c r="W38" s="321"/>
      <c r="X38" s="418"/>
      <c r="Y38" s="419"/>
      <c r="Z38" s="419"/>
      <c r="AA38" s="419"/>
      <c r="AB38" s="419"/>
      <c r="AC38" s="419"/>
      <c r="AD38" s="419"/>
      <c r="AE38" s="420"/>
      <c r="AF38" s="334"/>
      <c r="AG38" s="335"/>
      <c r="AH38" s="340"/>
      <c r="AI38" s="341"/>
      <c r="AJ38" s="280" t="s">
        <v>177</v>
      </c>
      <c r="AK38" s="281"/>
      <c r="AL38" s="281"/>
      <c r="AM38" s="281"/>
      <c r="AN38" s="281"/>
      <c r="AO38" s="281"/>
      <c r="AP38" s="281"/>
      <c r="AQ38" s="281"/>
      <c r="AR38" s="281"/>
      <c r="AS38" s="281"/>
      <c r="AT38" s="281"/>
      <c r="AU38" s="281"/>
      <c r="AV38" s="281"/>
      <c r="AW38" s="281"/>
      <c r="AX38" s="282"/>
      <c r="AY38" s="192" t="s">
        <v>242</v>
      </c>
      <c r="AZ38" s="346"/>
      <c r="BA38" s="193"/>
      <c r="BB38" s="424">
        <f>BB29-BB32</f>
        <v>0</v>
      </c>
      <c r="BC38" s="425"/>
      <c r="BD38" s="425"/>
      <c r="BE38" s="425"/>
      <c r="BF38" s="425"/>
      <c r="BG38" s="425"/>
      <c r="BH38" s="425"/>
      <c r="BI38" s="41"/>
      <c r="BN38" s="380" t="s">
        <v>178</v>
      </c>
      <c r="BO38" s="380"/>
      <c r="BP38" s="380"/>
      <c r="BQ38" s="380"/>
      <c r="BR38" s="380"/>
      <c r="BS38" s="380"/>
      <c r="BT38" s="380"/>
    </row>
    <row r="39" spans="2:72" ht="7.5" customHeight="1">
      <c r="B39" s="303"/>
      <c r="C39" s="308"/>
      <c r="D39" s="309"/>
      <c r="E39" s="310"/>
      <c r="F39" s="186"/>
      <c r="G39" s="187"/>
      <c r="H39" s="187"/>
      <c r="I39" s="187"/>
      <c r="J39" s="187"/>
      <c r="K39" s="187"/>
      <c r="L39" s="187"/>
      <c r="M39" s="187"/>
      <c r="N39" s="187"/>
      <c r="O39" s="187"/>
      <c r="P39" s="187"/>
      <c r="Q39" s="187"/>
      <c r="R39" s="187"/>
      <c r="S39" s="187"/>
      <c r="T39" s="187"/>
      <c r="U39" s="187"/>
      <c r="V39" s="188"/>
      <c r="W39" s="321"/>
      <c r="X39" s="418"/>
      <c r="Y39" s="419"/>
      <c r="Z39" s="419"/>
      <c r="AA39" s="419"/>
      <c r="AB39" s="419"/>
      <c r="AC39" s="419"/>
      <c r="AD39" s="419"/>
      <c r="AE39" s="420"/>
      <c r="AF39" s="334"/>
      <c r="AG39" s="335"/>
      <c r="AH39" s="340"/>
      <c r="AI39" s="341"/>
      <c r="AJ39" s="283"/>
      <c r="AK39" s="284"/>
      <c r="AL39" s="284"/>
      <c r="AM39" s="284"/>
      <c r="AN39" s="284"/>
      <c r="AO39" s="284"/>
      <c r="AP39" s="284"/>
      <c r="AQ39" s="284"/>
      <c r="AR39" s="284"/>
      <c r="AS39" s="284"/>
      <c r="AT39" s="284"/>
      <c r="AU39" s="284"/>
      <c r="AV39" s="284"/>
      <c r="AW39" s="284"/>
      <c r="AX39" s="285"/>
      <c r="AY39" s="138"/>
      <c r="AZ39" s="142"/>
      <c r="BA39" s="139"/>
      <c r="BB39" s="426"/>
      <c r="BC39" s="427"/>
      <c r="BD39" s="427"/>
      <c r="BE39" s="427"/>
      <c r="BF39" s="427"/>
      <c r="BG39" s="427"/>
      <c r="BH39" s="427"/>
      <c r="BI39" s="41"/>
      <c r="BN39" s="380"/>
      <c r="BO39" s="380"/>
      <c r="BP39" s="380"/>
      <c r="BQ39" s="380"/>
      <c r="BR39" s="380"/>
      <c r="BS39" s="380"/>
      <c r="BT39" s="380"/>
    </row>
    <row r="40" spans="2:72" ht="7.5" customHeight="1">
      <c r="B40" s="303"/>
      <c r="C40" s="308"/>
      <c r="D40" s="309"/>
      <c r="E40" s="310"/>
      <c r="F40" s="186"/>
      <c r="G40" s="187"/>
      <c r="H40" s="187"/>
      <c r="I40" s="187"/>
      <c r="J40" s="187"/>
      <c r="K40" s="187"/>
      <c r="L40" s="187"/>
      <c r="M40" s="187"/>
      <c r="N40" s="187"/>
      <c r="O40" s="187"/>
      <c r="P40" s="187"/>
      <c r="Q40" s="187"/>
      <c r="R40" s="187"/>
      <c r="S40" s="187"/>
      <c r="T40" s="187"/>
      <c r="U40" s="187"/>
      <c r="V40" s="188"/>
      <c r="W40" s="321"/>
      <c r="X40" s="418"/>
      <c r="Y40" s="419"/>
      <c r="Z40" s="419"/>
      <c r="AA40" s="419"/>
      <c r="AB40" s="419"/>
      <c r="AC40" s="419"/>
      <c r="AD40" s="419"/>
      <c r="AE40" s="420"/>
      <c r="AF40" s="334"/>
      <c r="AG40" s="335"/>
      <c r="AH40" s="340"/>
      <c r="AI40" s="341"/>
      <c r="AJ40" s="283"/>
      <c r="AK40" s="284"/>
      <c r="AL40" s="284"/>
      <c r="AM40" s="284"/>
      <c r="AN40" s="284"/>
      <c r="AO40" s="284"/>
      <c r="AP40" s="284"/>
      <c r="AQ40" s="284"/>
      <c r="AR40" s="284"/>
      <c r="AS40" s="284"/>
      <c r="AT40" s="284"/>
      <c r="AU40" s="284"/>
      <c r="AV40" s="284"/>
      <c r="AW40" s="284"/>
      <c r="AX40" s="285"/>
      <c r="AY40" s="138"/>
      <c r="AZ40" s="142"/>
      <c r="BA40" s="139"/>
      <c r="BB40" s="426"/>
      <c r="BC40" s="427"/>
      <c r="BD40" s="427"/>
      <c r="BE40" s="427"/>
      <c r="BF40" s="427"/>
      <c r="BG40" s="427"/>
      <c r="BH40" s="427"/>
      <c r="BI40" s="12"/>
      <c r="BN40" s="380"/>
      <c r="BO40" s="380"/>
      <c r="BP40" s="380"/>
      <c r="BQ40" s="380"/>
      <c r="BR40" s="380"/>
      <c r="BS40" s="380"/>
      <c r="BT40" s="380"/>
    </row>
    <row r="41" spans="2:61" ht="7.5" customHeight="1">
      <c r="B41" s="303"/>
      <c r="C41" s="308"/>
      <c r="D41" s="309"/>
      <c r="E41" s="310"/>
      <c r="F41" s="186"/>
      <c r="G41" s="187"/>
      <c r="H41" s="187"/>
      <c r="I41" s="187"/>
      <c r="J41" s="187"/>
      <c r="K41" s="187"/>
      <c r="L41" s="187"/>
      <c r="M41" s="187"/>
      <c r="N41" s="187"/>
      <c r="O41" s="187"/>
      <c r="P41" s="187"/>
      <c r="Q41" s="187"/>
      <c r="R41" s="187"/>
      <c r="S41" s="187"/>
      <c r="T41" s="187"/>
      <c r="U41" s="187"/>
      <c r="V41" s="188"/>
      <c r="W41" s="321"/>
      <c r="X41" s="418"/>
      <c r="Y41" s="419"/>
      <c r="Z41" s="419"/>
      <c r="AA41" s="419"/>
      <c r="AB41" s="419"/>
      <c r="AC41" s="419"/>
      <c r="AD41" s="419"/>
      <c r="AE41" s="420"/>
      <c r="AF41" s="334"/>
      <c r="AG41" s="335"/>
      <c r="AH41" s="340"/>
      <c r="AI41" s="341"/>
      <c r="AJ41" s="430" t="s">
        <v>243</v>
      </c>
      <c r="AK41" s="431"/>
      <c r="AL41" s="431"/>
      <c r="AM41" s="431"/>
      <c r="AN41" s="431"/>
      <c r="AO41" s="431"/>
      <c r="AP41" s="431"/>
      <c r="AQ41" s="431"/>
      <c r="AR41" s="431"/>
      <c r="AS41" s="431"/>
      <c r="AT41" s="431"/>
      <c r="AU41" s="431"/>
      <c r="AV41" s="431"/>
      <c r="AW41" s="431"/>
      <c r="AX41" s="432"/>
      <c r="AY41" s="138"/>
      <c r="AZ41" s="142"/>
      <c r="BA41" s="139"/>
      <c r="BB41" s="426"/>
      <c r="BC41" s="427"/>
      <c r="BD41" s="427"/>
      <c r="BE41" s="427"/>
      <c r="BF41" s="427"/>
      <c r="BG41" s="427"/>
      <c r="BH41" s="427"/>
      <c r="BI41" s="12"/>
    </row>
    <row r="42" spans="2:61" ht="7.5" customHeight="1">
      <c r="B42" s="303"/>
      <c r="C42" s="308"/>
      <c r="D42" s="309"/>
      <c r="E42" s="310"/>
      <c r="F42" s="189"/>
      <c r="G42" s="190"/>
      <c r="H42" s="190"/>
      <c r="I42" s="190"/>
      <c r="J42" s="190"/>
      <c r="K42" s="190"/>
      <c r="L42" s="190"/>
      <c r="M42" s="190"/>
      <c r="N42" s="190"/>
      <c r="O42" s="190"/>
      <c r="P42" s="190"/>
      <c r="Q42" s="190"/>
      <c r="R42" s="190"/>
      <c r="S42" s="190"/>
      <c r="T42" s="190"/>
      <c r="U42" s="190"/>
      <c r="V42" s="191"/>
      <c r="W42" s="322"/>
      <c r="X42" s="421"/>
      <c r="Y42" s="422"/>
      <c r="Z42" s="422"/>
      <c r="AA42" s="422"/>
      <c r="AB42" s="422"/>
      <c r="AC42" s="422"/>
      <c r="AD42" s="422"/>
      <c r="AE42" s="423"/>
      <c r="AF42" s="334"/>
      <c r="AG42" s="335"/>
      <c r="AH42" s="340"/>
      <c r="AI42" s="341"/>
      <c r="AJ42" s="430"/>
      <c r="AK42" s="431"/>
      <c r="AL42" s="431"/>
      <c r="AM42" s="431"/>
      <c r="AN42" s="431"/>
      <c r="AO42" s="431"/>
      <c r="AP42" s="431"/>
      <c r="AQ42" s="431"/>
      <c r="AR42" s="431"/>
      <c r="AS42" s="431"/>
      <c r="AT42" s="431"/>
      <c r="AU42" s="431"/>
      <c r="AV42" s="431"/>
      <c r="AW42" s="431"/>
      <c r="AX42" s="432"/>
      <c r="AY42" s="138"/>
      <c r="AZ42" s="142"/>
      <c r="BA42" s="139"/>
      <c r="BB42" s="426"/>
      <c r="BC42" s="427"/>
      <c r="BD42" s="427"/>
      <c r="BE42" s="427"/>
      <c r="BF42" s="427"/>
      <c r="BG42" s="427"/>
      <c r="BH42" s="427"/>
      <c r="BI42" s="12"/>
    </row>
    <row r="43" spans="2:61" ht="5.25" customHeight="1">
      <c r="B43" s="303"/>
      <c r="C43" s="308"/>
      <c r="D43" s="309"/>
      <c r="E43" s="310"/>
      <c r="F43" s="436" t="s">
        <v>179</v>
      </c>
      <c r="G43" s="437"/>
      <c r="H43" s="437"/>
      <c r="I43" s="437"/>
      <c r="J43" s="437"/>
      <c r="K43" s="437"/>
      <c r="L43" s="437"/>
      <c r="M43" s="437"/>
      <c r="N43" s="437"/>
      <c r="O43" s="437"/>
      <c r="P43" s="437"/>
      <c r="Q43" s="437"/>
      <c r="R43" s="437"/>
      <c r="S43" s="437"/>
      <c r="T43" s="437"/>
      <c r="U43" s="437"/>
      <c r="V43" s="438"/>
      <c r="W43" s="320" t="s">
        <v>244</v>
      </c>
      <c r="X43" s="442">
        <f>X37*0.2</f>
        <v>0</v>
      </c>
      <c r="Y43" s="443"/>
      <c r="Z43" s="443"/>
      <c r="AA43" s="443"/>
      <c r="AB43" s="443"/>
      <c r="AC43" s="443"/>
      <c r="AD43" s="443"/>
      <c r="AE43" s="444"/>
      <c r="AF43" s="336"/>
      <c r="AG43" s="337"/>
      <c r="AH43" s="342"/>
      <c r="AI43" s="343"/>
      <c r="AJ43" s="433"/>
      <c r="AK43" s="434"/>
      <c r="AL43" s="434"/>
      <c r="AM43" s="434"/>
      <c r="AN43" s="434"/>
      <c r="AO43" s="434"/>
      <c r="AP43" s="434"/>
      <c r="AQ43" s="434"/>
      <c r="AR43" s="434"/>
      <c r="AS43" s="434"/>
      <c r="AT43" s="434"/>
      <c r="AU43" s="434"/>
      <c r="AV43" s="434"/>
      <c r="AW43" s="434"/>
      <c r="AX43" s="435"/>
      <c r="AY43" s="140"/>
      <c r="AZ43" s="168"/>
      <c r="BA43" s="141"/>
      <c r="BB43" s="428"/>
      <c r="BC43" s="429"/>
      <c r="BD43" s="429"/>
      <c r="BE43" s="429"/>
      <c r="BF43" s="429"/>
      <c r="BG43" s="429"/>
      <c r="BH43" s="429"/>
      <c r="BI43" s="12"/>
    </row>
    <row r="44" spans="2:61" ht="5.25" customHeight="1">
      <c r="B44" s="303"/>
      <c r="C44" s="308"/>
      <c r="D44" s="309"/>
      <c r="E44" s="310"/>
      <c r="F44" s="439"/>
      <c r="G44" s="440"/>
      <c r="H44" s="440"/>
      <c r="I44" s="440"/>
      <c r="J44" s="440"/>
      <c r="K44" s="440"/>
      <c r="L44" s="440"/>
      <c r="M44" s="440"/>
      <c r="N44" s="440"/>
      <c r="O44" s="440"/>
      <c r="P44" s="440"/>
      <c r="Q44" s="440"/>
      <c r="R44" s="440"/>
      <c r="S44" s="440"/>
      <c r="T44" s="440"/>
      <c r="U44" s="440"/>
      <c r="V44" s="441"/>
      <c r="W44" s="321"/>
      <c r="X44" s="445"/>
      <c r="Y44" s="446"/>
      <c r="Z44" s="446"/>
      <c r="AA44" s="446"/>
      <c r="AB44" s="446"/>
      <c r="AC44" s="446"/>
      <c r="AD44" s="446"/>
      <c r="AE44" s="447"/>
      <c r="AF44" s="451" t="s">
        <v>245</v>
      </c>
      <c r="AG44" s="452"/>
      <c r="AH44" s="436" t="s">
        <v>180</v>
      </c>
      <c r="AI44" s="437"/>
      <c r="AJ44" s="437"/>
      <c r="AK44" s="437"/>
      <c r="AL44" s="437"/>
      <c r="AM44" s="437"/>
      <c r="AN44" s="437"/>
      <c r="AO44" s="437"/>
      <c r="AP44" s="437"/>
      <c r="AQ44" s="437"/>
      <c r="AR44" s="437"/>
      <c r="AS44" s="437"/>
      <c r="AT44" s="437"/>
      <c r="AU44" s="437"/>
      <c r="AV44" s="437"/>
      <c r="AW44" s="437"/>
      <c r="AX44" s="438"/>
      <c r="AY44" s="192" t="s">
        <v>246</v>
      </c>
      <c r="AZ44" s="346"/>
      <c r="BA44" s="193"/>
      <c r="BB44" s="466">
        <f>MAX(X43-X49-BB29,0)</f>
        <v>0</v>
      </c>
      <c r="BC44" s="467"/>
      <c r="BD44" s="467"/>
      <c r="BE44" s="467"/>
      <c r="BF44" s="467"/>
      <c r="BG44" s="467"/>
      <c r="BH44" s="467"/>
      <c r="BI44" s="12"/>
    </row>
    <row r="45" spans="2:61" ht="8.25" customHeight="1">
      <c r="B45" s="303"/>
      <c r="C45" s="308"/>
      <c r="D45" s="309"/>
      <c r="E45" s="310"/>
      <c r="F45" s="439"/>
      <c r="G45" s="440"/>
      <c r="H45" s="440"/>
      <c r="I45" s="440"/>
      <c r="J45" s="440"/>
      <c r="K45" s="440"/>
      <c r="L45" s="440"/>
      <c r="M45" s="440"/>
      <c r="N45" s="440"/>
      <c r="O45" s="440"/>
      <c r="P45" s="440"/>
      <c r="Q45" s="440"/>
      <c r="R45" s="440"/>
      <c r="S45" s="440"/>
      <c r="T45" s="440"/>
      <c r="U45" s="440"/>
      <c r="V45" s="441"/>
      <c r="W45" s="321"/>
      <c r="X45" s="445"/>
      <c r="Y45" s="446"/>
      <c r="Z45" s="446"/>
      <c r="AA45" s="446"/>
      <c r="AB45" s="446"/>
      <c r="AC45" s="446"/>
      <c r="AD45" s="446"/>
      <c r="AE45" s="447"/>
      <c r="AF45" s="453"/>
      <c r="AG45" s="454"/>
      <c r="AH45" s="439"/>
      <c r="AI45" s="440"/>
      <c r="AJ45" s="440"/>
      <c r="AK45" s="440"/>
      <c r="AL45" s="440"/>
      <c r="AM45" s="440"/>
      <c r="AN45" s="440"/>
      <c r="AO45" s="440"/>
      <c r="AP45" s="440"/>
      <c r="AQ45" s="440"/>
      <c r="AR45" s="440"/>
      <c r="AS45" s="440"/>
      <c r="AT45" s="440"/>
      <c r="AU45" s="440"/>
      <c r="AV45" s="440"/>
      <c r="AW45" s="440"/>
      <c r="AX45" s="441"/>
      <c r="AY45" s="138"/>
      <c r="AZ45" s="142"/>
      <c r="BA45" s="139"/>
      <c r="BB45" s="468"/>
      <c r="BC45" s="469"/>
      <c r="BD45" s="469"/>
      <c r="BE45" s="469"/>
      <c r="BF45" s="469"/>
      <c r="BG45" s="469"/>
      <c r="BH45" s="469"/>
      <c r="BI45" s="12"/>
    </row>
    <row r="46" spans="2:61" ht="5.25" customHeight="1">
      <c r="B46" s="303"/>
      <c r="C46" s="308"/>
      <c r="D46" s="309"/>
      <c r="E46" s="310"/>
      <c r="F46" s="396"/>
      <c r="G46" s="380"/>
      <c r="H46" s="380"/>
      <c r="I46" s="380"/>
      <c r="J46" s="399" t="s">
        <v>237</v>
      </c>
      <c r="K46" s="292" t="s">
        <v>247</v>
      </c>
      <c r="L46" s="292"/>
      <c r="M46" s="292"/>
      <c r="N46" s="472">
        <v>20</v>
      </c>
      <c r="O46" s="472"/>
      <c r="P46" s="344" t="s">
        <v>239</v>
      </c>
      <c r="Q46" s="380"/>
      <c r="R46" s="380"/>
      <c r="S46" s="380"/>
      <c r="T46" s="380"/>
      <c r="U46" s="380"/>
      <c r="V46" s="473"/>
      <c r="W46" s="321"/>
      <c r="X46" s="445"/>
      <c r="Y46" s="446"/>
      <c r="Z46" s="446"/>
      <c r="AA46" s="446"/>
      <c r="AB46" s="446"/>
      <c r="AC46" s="446"/>
      <c r="AD46" s="446"/>
      <c r="AE46" s="447"/>
      <c r="AF46" s="453"/>
      <c r="AG46" s="454"/>
      <c r="AH46" s="439"/>
      <c r="AI46" s="440"/>
      <c r="AJ46" s="440"/>
      <c r="AK46" s="440"/>
      <c r="AL46" s="440"/>
      <c r="AM46" s="440"/>
      <c r="AN46" s="440"/>
      <c r="AO46" s="440"/>
      <c r="AP46" s="440"/>
      <c r="AQ46" s="440"/>
      <c r="AR46" s="440"/>
      <c r="AS46" s="440"/>
      <c r="AT46" s="440"/>
      <c r="AU46" s="440"/>
      <c r="AV46" s="440"/>
      <c r="AW46" s="440"/>
      <c r="AX46" s="441"/>
      <c r="AY46" s="138"/>
      <c r="AZ46" s="142"/>
      <c r="BA46" s="139"/>
      <c r="BB46" s="468"/>
      <c r="BC46" s="469"/>
      <c r="BD46" s="469"/>
      <c r="BE46" s="469"/>
      <c r="BF46" s="469"/>
      <c r="BG46" s="469"/>
      <c r="BH46" s="469"/>
      <c r="BI46" s="12"/>
    </row>
    <row r="47" spans="2:61" ht="4.5" customHeight="1">
      <c r="B47" s="303"/>
      <c r="C47" s="308"/>
      <c r="D47" s="309"/>
      <c r="E47" s="310"/>
      <c r="F47" s="396"/>
      <c r="G47" s="380"/>
      <c r="H47" s="380"/>
      <c r="I47" s="380"/>
      <c r="J47" s="399"/>
      <c r="K47" s="292"/>
      <c r="L47" s="292"/>
      <c r="M47" s="292"/>
      <c r="N47" s="403"/>
      <c r="O47" s="403"/>
      <c r="P47" s="344"/>
      <c r="Q47" s="380"/>
      <c r="R47" s="380"/>
      <c r="S47" s="380"/>
      <c r="T47" s="380"/>
      <c r="U47" s="380"/>
      <c r="V47" s="473"/>
      <c r="W47" s="321"/>
      <c r="X47" s="445"/>
      <c r="Y47" s="446"/>
      <c r="Z47" s="446"/>
      <c r="AA47" s="446"/>
      <c r="AB47" s="446"/>
      <c r="AC47" s="446"/>
      <c r="AD47" s="446"/>
      <c r="AE47" s="447"/>
      <c r="AF47" s="453"/>
      <c r="AG47" s="454"/>
      <c r="AH47" s="439"/>
      <c r="AI47" s="440"/>
      <c r="AJ47" s="440"/>
      <c r="AK47" s="440"/>
      <c r="AL47" s="440"/>
      <c r="AM47" s="440"/>
      <c r="AN47" s="440"/>
      <c r="AO47" s="440"/>
      <c r="AP47" s="440"/>
      <c r="AQ47" s="440"/>
      <c r="AR47" s="440"/>
      <c r="AS47" s="440"/>
      <c r="AT47" s="440"/>
      <c r="AU47" s="440"/>
      <c r="AV47" s="440"/>
      <c r="AW47" s="440"/>
      <c r="AX47" s="441"/>
      <c r="AY47" s="138"/>
      <c r="AZ47" s="142"/>
      <c r="BA47" s="139"/>
      <c r="BB47" s="468"/>
      <c r="BC47" s="469"/>
      <c r="BD47" s="469"/>
      <c r="BE47" s="469"/>
      <c r="BF47" s="469"/>
      <c r="BG47" s="469"/>
      <c r="BH47" s="469"/>
      <c r="BI47" s="41"/>
    </row>
    <row r="48" spans="2:61" ht="9.75" customHeight="1">
      <c r="B48" s="303"/>
      <c r="C48" s="308"/>
      <c r="D48" s="309"/>
      <c r="E48" s="310"/>
      <c r="F48" s="397"/>
      <c r="G48" s="398"/>
      <c r="H48" s="398"/>
      <c r="I48" s="398"/>
      <c r="J48" s="400"/>
      <c r="K48" s="293"/>
      <c r="L48" s="293"/>
      <c r="M48" s="293"/>
      <c r="N48" s="414">
        <v>100</v>
      </c>
      <c r="O48" s="414"/>
      <c r="P48" s="345"/>
      <c r="Q48" s="398"/>
      <c r="R48" s="398"/>
      <c r="S48" s="398"/>
      <c r="T48" s="398"/>
      <c r="U48" s="398"/>
      <c r="V48" s="474"/>
      <c r="W48" s="322"/>
      <c r="X48" s="448"/>
      <c r="Y48" s="449"/>
      <c r="Z48" s="449"/>
      <c r="AA48" s="449"/>
      <c r="AB48" s="449"/>
      <c r="AC48" s="449"/>
      <c r="AD48" s="449"/>
      <c r="AE48" s="450"/>
      <c r="AF48" s="453"/>
      <c r="AG48" s="454"/>
      <c r="AH48" s="430" t="s">
        <v>248</v>
      </c>
      <c r="AI48" s="431"/>
      <c r="AJ48" s="431"/>
      <c r="AK48" s="431"/>
      <c r="AL48" s="431"/>
      <c r="AM48" s="431"/>
      <c r="AN48" s="431"/>
      <c r="AO48" s="431"/>
      <c r="AP48" s="431"/>
      <c r="AQ48" s="431"/>
      <c r="AR48" s="431"/>
      <c r="AS48" s="431"/>
      <c r="AT48" s="431"/>
      <c r="AU48" s="431"/>
      <c r="AV48" s="431"/>
      <c r="AW48" s="431"/>
      <c r="AX48" s="432"/>
      <c r="AY48" s="138"/>
      <c r="AZ48" s="142"/>
      <c r="BA48" s="139"/>
      <c r="BB48" s="468"/>
      <c r="BC48" s="469"/>
      <c r="BD48" s="469"/>
      <c r="BE48" s="469"/>
      <c r="BF48" s="469"/>
      <c r="BG48" s="469"/>
      <c r="BH48" s="469"/>
      <c r="BI48" s="41"/>
    </row>
    <row r="49" spans="2:70" ht="12" customHeight="1">
      <c r="B49" s="303"/>
      <c r="C49" s="308"/>
      <c r="D49" s="309"/>
      <c r="E49" s="310"/>
      <c r="F49" s="436" t="s">
        <v>181</v>
      </c>
      <c r="G49" s="437"/>
      <c r="H49" s="437"/>
      <c r="I49" s="437"/>
      <c r="J49" s="437"/>
      <c r="K49" s="437"/>
      <c r="L49" s="437"/>
      <c r="M49" s="437"/>
      <c r="N49" s="437"/>
      <c r="O49" s="437"/>
      <c r="P49" s="437"/>
      <c r="Q49" s="437"/>
      <c r="R49" s="437"/>
      <c r="S49" s="437"/>
      <c r="T49" s="437"/>
      <c r="U49" s="437"/>
      <c r="V49" s="438"/>
      <c r="W49" s="320" t="s">
        <v>249</v>
      </c>
      <c r="X49" s="457">
        <f>MIN(X33,X43)</f>
        <v>0</v>
      </c>
      <c r="Y49" s="458"/>
      <c r="Z49" s="458"/>
      <c r="AA49" s="458"/>
      <c r="AB49" s="458"/>
      <c r="AC49" s="458"/>
      <c r="AD49" s="458"/>
      <c r="AE49" s="459"/>
      <c r="AF49" s="453"/>
      <c r="AG49" s="454"/>
      <c r="AH49" s="433"/>
      <c r="AI49" s="434"/>
      <c r="AJ49" s="434"/>
      <c r="AK49" s="434"/>
      <c r="AL49" s="434"/>
      <c r="AM49" s="434"/>
      <c r="AN49" s="434"/>
      <c r="AO49" s="434"/>
      <c r="AP49" s="434"/>
      <c r="AQ49" s="434"/>
      <c r="AR49" s="434"/>
      <c r="AS49" s="434"/>
      <c r="AT49" s="434"/>
      <c r="AU49" s="434"/>
      <c r="AV49" s="434"/>
      <c r="AW49" s="434"/>
      <c r="AX49" s="435"/>
      <c r="AY49" s="140"/>
      <c r="AZ49" s="168"/>
      <c r="BA49" s="141"/>
      <c r="BB49" s="470"/>
      <c r="BC49" s="471"/>
      <c r="BD49" s="471"/>
      <c r="BE49" s="471"/>
      <c r="BF49" s="471"/>
      <c r="BG49" s="471"/>
      <c r="BH49" s="471"/>
      <c r="BI49" s="41"/>
      <c r="BN49" s="481" t="s">
        <v>182</v>
      </c>
      <c r="BO49" s="481"/>
      <c r="BP49" s="481"/>
      <c r="BQ49" s="481"/>
      <c r="BR49" s="481"/>
    </row>
    <row r="50" spans="2:70" ht="3.75" customHeight="1">
      <c r="B50" s="303"/>
      <c r="C50" s="308"/>
      <c r="D50" s="309"/>
      <c r="E50" s="310"/>
      <c r="F50" s="439"/>
      <c r="G50" s="440"/>
      <c r="H50" s="440"/>
      <c r="I50" s="440"/>
      <c r="J50" s="440"/>
      <c r="K50" s="440"/>
      <c r="L50" s="440"/>
      <c r="M50" s="440"/>
      <c r="N50" s="440"/>
      <c r="O50" s="440"/>
      <c r="P50" s="440"/>
      <c r="Q50" s="440"/>
      <c r="R50" s="440"/>
      <c r="S50" s="440"/>
      <c r="T50" s="440"/>
      <c r="U50" s="440"/>
      <c r="V50" s="441"/>
      <c r="W50" s="321"/>
      <c r="X50" s="460"/>
      <c r="Y50" s="461"/>
      <c r="Z50" s="461"/>
      <c r="AA50" s="461"/>
      <c r="AB50" s="461"/>
      <c r="AC50" s="461"/>
      <c r="AD50" s="461"/>
      <c r="AE50" s="462"/>
      <c r="AF50" s="453"/>
      <c r="AG50" s="454"/>
      <c r="AH50" s="436" t="s">
        <v>183</v>
      </c>
      <c r="AI50" s="437"/>
      <c r="AJ50" s="437"/>
      <c r="AK50" s="437"/>
      <c r="AL50" s="437"/>
      <c r="AM50" s="437"/>
      <c r="AN50" s="437"/>
      <c r="AO50" s="437"/>
      <c r="AP50" s="437"/>
      <c r="AQ50" s="437"/>
      <c r="AR50" s="437"/>
      <c r="AS50" s="437"/>
      <c r="AT50" s="437"/>
      <c r="AU50" s="437"/>
      <c r="AV50" s="437"/>
      <c r="AW50" s="437"/>
      <c r="AX50" s="438"/>
      <c r="AY50" s="192" t="s">
        <v>250</v>
      </c>
      <c r="AZ50" s="346"/>
      <c r="BA50" s="193"/>
      <c r="BB50" s="483">
        <f>P90</f>
        <v>20000</v>
      </c>
      <c r="BC50" s="484"/>
      <c r="BD50" s="484"/>
      <c r="BE50" s="484"/>
      <c r="BF50" s="484"/>
      <c r="BG50" s="484"/>
      <c r="BH50" s="484"/>
      <c r="BI50" s="41"/>
      <c r="BN50" s="481"/>
      <c r="BO50" s="481"/>
      <c r="BP50" s="481"/>
      <c r="BQ50" s="481"/>
      <c r="BR50" s="481"/>
    </row>
    <row r="51" spans="2:70" ht="5.25" customHeight="1">
      <c r="B51" s="303"/>
      <c r="C51" s="308"/>
      <c r="D51" s="309"/>
      <c r="E51" s="310"/>
      <c r="F51" s="439"/>
      <c r="G51" s="440"/>
      <c r="H51" s="440"/>
      <c r="I51" s="440"/>
      <c r="J51" s="440"/>
      <c r="K51" s="440"/>
      <c r="L51" s="440"/>
      <c r="M51" s="440"/>
      <c r="N51" s="440"/>
      <c r="O51" s="440"/>
      <c r="P51" s="440"/>
      <c r="Q51" s="440"/>
      <c r="R51" s="440"/>
      <c r="S51" s="440"/>
      <c r="T51" s="440"/>
      <c r="U51" s="440"/>
      <c r="V51" s="441"/>
      <c r="W51" s="321"/>
      <c r="X51" s="460"/>
      <c r="Y51" s="461"/>
      <c r="Z51" s="461"/>
      <c r="AA51" s="461"/>
      <c r="AB51" s="461"/>
      <c r="AC51" s="461"/>
      <c r="AD51" s="461"/>
      <c r="AE51" s="462"/>
      <c r="AF51" s="453"/>
      <c r="AG51" s="454"/>
      <c r="AH51" s="439"/>
      <c r="AI51" s="440"/>
      <c r="AJ51" s="440"/>
      <c r="AK51" s="440"/>
      <c r="AL51" s="440"/>
      <c r="AM51" s="440"/>
      <c r="AN51" s="440"/>
      <c r="AO51" s="440"/>
      <c r="AP51" s="440"/>
      <c r="AQ51" s="440"/>
      <c r="AR51" s="440"/>
      <c r="AS51" s="440"/>
      <c r="AT51" s="440"/>
      <c r="AU51" s="440"/>
      <c r="AV51" s="440"/>
      <c r="AW51" s="440"/>
      <c r="AX51" s="441"/>
      <c r="AY51" s="138"/>
      <c r="AZ51" s="142"/>
      <c r="BA51" s="139"/>
      <c r="BB51" s="485"/>
      <c r="BC51" s="486"/>
      <c r="BD51" s="486"/>
      <c r="BE51" s="486"/>
      <c r="BF51" s="486"/>
      <c r="BG51" s="486"/>
      <c r="BH51" s="486"/>
      <c r="BI51" s="41"/>
      <c r="BN51" s="481"/>
      <c r="BO51" s="481"/>
      <c r="BP51" s="481"/>
      <c r="BQ51" s="481"/>
      <c r="BR51" s="481"/>
    </row>
    <row r="52" spans="2:70" ht="6.75" customHeight="1">
      <c r="B52" s="303"/>
      <c r="C52" s="308"/>
      <c r="D52" s="309"/>
      <c r="E52" s="310"/>
      <c r="F52" s="489" t="s">
        <v>251</v>
      </c>
      <c r="G52" s="490"/>
      <c r="H52" s="490"/>
      <c r="I52" s="490"/>
      <c r="J52" s="490"/>
      <c r="K52" s="490"/>
      <c r="L52" s="490"/>
      <c r="M52" s="490"/>
      <c r="N52" s="490"/>
      <c r="O52" s="490"/>
      <c r="P52" s="490"/>
      <c r="Q52" s="490"/>
      <c r="R52" s="490"/>
      <c r="S52" s="490"/>
      <c r="T52" s="490"/>
      <c r="U52" s="490"/>
      <c r="V52" s="491"/>
      <c r="W52" s="321"/>
      <c r="X52" s="460"/>
      <c r="Y52" s="461"/>
      <c r="Z52" s="461"/>
      <c r="AA52" s="461"/>
      <c r="AB52" s="461"/>
      <c r="AC52" s="461"/>
      <c r="AD52" s="461"/>
      <c r="AE52" s="462"/>
      <c r="AF52" s="453"/>
      <c r="AG52" s="454"/>
      <c r="AH52" s="439"/>
      <c r="AI52" s="440"/>
      <c r="AJ52" s="440"/>
      <c r="AK52" s="440"/>
      <c r="AL52" s="440"/>
      <c r="AM52" s="440"/>
      <c r="AN52" s="440"/>
      <c r="AO52" s="440"/>
      <c r="AP52" s="440"/>
      <c r="AQ52" s="440"/>
      <c r="AR52" s="440"/>
      <c r="AS52" s="440"/>
      <c r="AT52" s="440"/>
      <c r="AU52" s="440"/>
      <c r="AV52" s="440"/>
      <c r="AW52" s="440"/>
      <c r="AX52" s="441"/>
      <c r="AY52" s="138"/>
      <c r="AZ52" s="142"/>
      <c r="BA52" s="139"/>
      <c r="BB52" s="485"/>
      <c r="BC52" s="486"/>
      <c r="BD52" s="486"/>
      <c r="BE52" s="486"/>
      <c r="BF52" s="486"/>
      <c r="BG52" s="486"/>
      <c r="BH52" s="486"/>
      <c r="BI52" s="41"/>
      <c r="BN52" s="481"/>
      <c r="BO52" s="481"/>
      <c r="BP52" s="481"/>
      <c r="BQ52" s="481"/>
      <c r="BR52" s="481"/>
    </row>
    <row r="53" spans="2:70" ht="3.75" customHeight="1">
      <c r="B53" s="303"/>
      <c r="C53" s="308"/>
      <c r="D53" s="309"/>
      <c r="E53" s="310"/>
      <c r="F53" s="489"/>
      <c r="G53" s="490"/>
      <c r="H53" s="490"/>
      <c r="I53" s="490"/>
      <c r="J53" s="490"/>
      <c r="K53" s="490"/>
      <c r="L53" s="490"/>
      <c r="M53" s="490"/>
      <c r="N53" s="490"/>
      <c r="O53" s="490"/>
      <c r="P53" s="490"/>
      <c r="Q53" s="490"/>
      <c r="R53" s="490"/>
      <c r="S53" s="490"/>
      <c r="T53" s="490"/>
      <c r="U53" s="490"/>
      <c r="V53" s="491"/>
      <c r="W53" s="321"/>
      <c r="X53" s="460"/>
      <c r="Y53" s="461"/>
      <c r="Z53" s="461"/>
      <c r="AA53" s="461"/>
      <c r="AB53" s="461"/>
      <c r="AC53" s="461"/>
      <c r="AD53" s="461"/>
      <c r="AE53" s="462"/>
      <c r="AF53" s="453"/>
      <c r="AG53" s="454"/>
      <c r="AH53" s="439"/>
      <c r="AI53" s="440"/>
      <c r="AJ53" s="440"/>
      <c r="AK53" s="440"/>
      <c r="AL53" s="440"/>
      <c r="AM53" s="440"/>
      <c r="AN53" s="440"/>
      <c r="AO53" s="440"/>
      <c r="AP53" s="440"/>
      <c r="AQ53" s="440"/>
      <c r="AR53" s="440"/>
      <c r="AS53" s="440"/>
      <c r="AT53" s="440"/>
      <c r="AU53" s="440"/>
      <c r="AV53" s="440"/>
      <c r="AW53" s="440"/>
      <c r="AX53" s="441"/>
      <c r="AY53" s="138"/>
      <c r="AZ53" s="142"/>
      <c r="BA53" s="139"/>
      <c r="BB53" s="485"/>
      <c r="BC53" s="486"/>
      <c r="BD53" s="486"/>
      <c r="BE53" s="486"/>
      <c r="BF53" s="486"/>
      <c r="BG53" s="486"/>
      <c r="BH53" s="486"/>
      <c r="BI53" s="12"/>
      <c r="BN53" s="482"/>
      <c r="BO53" s="482"/>
      <c r="BP53" s="482"/>
      <c r="BQ53" s="482"/>
      <c r="BR53" s="482"/>
    </row>
    <row r="54" spans="2:70" ht="6.75" customHeight="1">
      <c r="B54" s="303"/>
      <c r="C54" s="308"/>
      <c r="D54" s="309"/>
      <c r="E54" s="310"/>
      <c r="F54" s="492"/>
      <c r="G54" s="493"/>
      <c r="H54" s="493"/>
      <c r="I54" s="493"/>
      <c r="J54" s="493"/>
      <c r="K54" s="493"/>
      <c r="L54" s="493"/>
      <c r="M54" s="493"/>
      <c r="N54" s="493"/>
      <c r="O54" s="493"/>
      <c r="P54" s="493"/>
      <c r="Q54" s="493"/>
      <c r="R54" s="493"/>
      <c r="S54" s="493"/>
      <c r="T54" s="493"/>
      <c r="U54" s="493"/>
      <c r="V54" s="494"/>
      <c r="W54" s="322"/>
      <c r="X54" s="463"/>
      <c r="Y54" s="464"/>
      <c r="Z54" s="464"/>
      <c r="AA54" s="464"/>
      <c r="AB54" s="464"/>
      <c r="AC54" s="464"/>
      <c r="AD54" s="464"/>
      <c r="AE54" s="465"/>
      <c r="AF54" s="453"/>
      <c r="AG54" s="454"/>
      <c r="AH54" s="495" t="str">
        <f>WIDECHAR("(㉗の 「平成 "&amp;BN8+29&amp;"　年分」 )")</f>
        <v>（㉗の　「平成　３０　年分」　）</v>
      </c>
      <c r="AI54" s="496"/>
      <c r="AJ54" s="496"/>
      <c r="AK54" s="496"/>
      <c r="AL54" s="496"/>
      <c r="AM54" s="496"/>
      <c r="AN54" s="496"/>
      <c r="AO54" s="496"/>
      <c r="AP54" s="496"/>
      <c r="AQ54" s="496"/>
      <c r="AR54" s="496"/>
      <c r="AS54" s="496"/>
      <c r="AT54" s="496"/>
      <c r="AU54" s="496"/>
      <c r="AV54" s="496"/>
      <c r="AW54" s="496"/>
      <c r="AX54" s="497"/>
      <c r="AY54" s="138"/>
      <c r="AZ54" s="142"/>
      <c r="BA54" s="139"/>
      <c r="BB54" s="485"/>
      <c r="BC54" s="486"/>
      <c r="BD54" s="486"/>
      <c r="BE54" s="486"/>
      <c r="BF54" s="486"/>
      <c r="BG54" s="486"/>
      <c r="BH54" s="486"/>
      <c r="BI54" s="12"/>
      <c r="BN54" s="114" t="s">
        <v>184</v>
      </c>
      <c r="BO54" s="114" t="s">
        <v>185</v>
      </c>
      <c r="BP54" s="114" t="s">
        <v>186</v>
      </c>
      <c r="BQ54" s="114" t="s">
        <v>187</v>
      </c>
      <c r="BR54" s="114" t="s">
        <v>188</v>
      </c>
    </row>
    <row r="55" spans="2:70" ht="9" customHeight="1">
      <c r="B55" s="303"/>
      <c r="C55" s="308"/>
      <c r="D55" s="309"/>
      <c r="E55" s="310"/>
      <c r="F55" s="183" t="s">
        <v>252</v>
      </c>
      <c r="G55" s="184"/>
      <c r="H55" s="184"/>
      <c r="I55" s="184"/>
      <c r="J55" s="184"/>
      <c r="K55" s="184"/>
      <c r="L55" s="184"/>
      <c r="M55" s="184"/>
      <c r="N55" s="184"/>
      <c r="O55" s="184"/>
      <c r="P55" s="184"/>
      <c r="Q55" s="184"/>
      <c r="R55" s="184"/>
      <c r="S55" s="184"/>
      <c r="T55" s="184"/>
      <c r="U55" s="184"/>
      <c r="V55" s="185"/>
      <c r="W55" s="320" t="s">
        <v>253</v>
      </c>
      <c r="X55" s="466"/>
      <c r="Y55" s="467"/>
      <c r="Z55" s="467"/>
      <c r="AA55" s="467"/>
      <c r="AB55" s="467"/>
      <c r="AC55" s="467"/>
      <c r="AD55" s="467"/>
      <c r="AE55" s="505"/>
      <c r="AF55" s="453"/>
      <c r="AG55" s="454"/>
      <c r="AH55" s="495"/>
      <c r="AI55" s="496"/>
      <c r="AJ55" s="496"/>
      <c r="AK55" s="496"/>
      <c r="AL55" s="496"/>
      <c r="AM55" s="496"/>
      <c r="AN55" s="496"/>
      <c r="AO55" s="496"/>
      <c r="AP55" s="496"/>
      <c r="AQ55" s="496"/>
      <c r="AR55" s="496"/>
      <c r="AS55" s="496"/>
      <c r="AT55" s="496"/>
      <c r="AU55" s="496"/>
      <c r="AV55" s="496"/>
      <c r="AW55" s="496"/>
      <c r="AX55" s="497"/>
      <c r="AY55" s="138"/>
      <c r="AZ55" s="142"/>
      <c r="BA55" s="139"/>
      <c r="BB55" s="485"/>
      <c r="BC55" s="486"/>
      <c r="BD55" s="486"/>
      <c r="BE55" s="486"/>
      <c r="BF55" s="486"/>
      <c r="BG55" s="486"/>
      <c r="BH55" s="486"/>
      <c r="BI55" s="12"/>
      <c r="BN55" s="116"/>
      <c r="BO55" s="116"/>
      <c r="BP55" s="116"/>
      <c r="BQ55" s="116"/>
      <c r="BR55" s="116"/>
    </row>
    <row r="56" spans="2:70" ht="7.5" customHeight="1">
      <c r="B56" s="303"/>
      <c r="C56" s="308"/>
      <c r="D56" s="309"/>
      <c r="E56" s="310"/>
      <c r="F56" s="186"/>
      <c r="G56" s="187"/>
      <c r="H56" s="187"/>
      <c r="I56" s="187"/>
      <c r="J56" s="187"/>
      <c r="K56" s="187"/>
      <c r="L56" s="187"/>
      <c r="M56" s="187"/>
      <c r="N56" s="187"/>
      <c r="O56" s="187"/>
      <c r="P56" s="187"/>
      <c r="Q56" s="187"/>
      <c r="R56" s="187"/>
      <c r="S56" s="187"/>
      <c r="T56" s="187"/>
      <c r="U56" s="187"/>
      <c r="V56" s="188"/>
      <c r="W56" s="321"/>
      <c r="X56" s="468"/>
      <c r="Y56" s="469"/>
      <c r="Z56" s="469"/>
      <c r="AA56" s="469"/>
      <c r="AB56" s="469"/>
      <c r="AC56" s="469"/>
      <c r="AD56" s="469"/>
      <c r="AE56" s="506"/>
      <c r="AF56" s="453"/>
      <c r="AG56" s="454"/>
      <c r="AH56" s="498"/>
      <c r="AI56" s="499"/>
      <c r="AJ56" s="499"/>
      <c r="AK56" s="499"/>
      <c r="AL56" s="499"/>
      <c r="AM56" s="499"/>
      <c r="AN56" s="499"/>
      <c r="AO56" s="499"/>
      <c r="AP56" s="499"/>
      <c r="AQ56" s="499"/>
      <c r="AR56" s="499"/>
      <c r="AS56" s="499"/>
      <c r="AT56" s="499"/>
      <c r="AU56" s="499"/>
      <c r="AV56" s="499"/>
      <c r="AW56" s="499"/>
      <c r="AX56" s="500"/>
      <c r="AY56" s="140"/>
      <c r="AZ56" s="168"/>
      <c r="BA56" s="141"/>
      <c r="BB56" s="487"/>
      <c r="BC56" s="488"/>
      <c r="BD56" s="488"/>
      <c r="BE56" s="488"/>
      <c r="BF56" s="488"/>
      <c r="BG56" s="488"/>
      <c r="BH56" s="488"/>
      <c r="BI56" s="12"/>
      <c r="BN56" s="508">
        <v>0</v>
      </c>
      <c r="BO56" s="508">
        <v>0</v>
      </c>
      <c r="BP56" s="508">
        <v>0</v>
      </c>
      <c r="BQ56" s="508">
        <v>0</v>
      </c>
      <c r="BR56" s="508">
        <v>0</v>
      </c>
    </row>
    <row r="57" spans="2:70" ht="3.75" customHeight="1">
      <c r="B57" s="303"/>
      <c r="C57" s="308"/>
      <c r="D57" s="309"/>
      <c r="E57" s="310"/>
      <c r="F57" s="186"/>
      <c r="G57" s="187"/>
      <c r="H57" s="187"/>
      <c r="I57" s="187"/>
      <c r="J57" s="187"/>
      <c r="K57" s="187"/>
      <c r="L57" s="187"/>
      <c r="M57" s="187"/>
      <c r="N57" s="187"/>
      <c r="O57" s="187"/>
      <c r="P57" s="187"/>
      <c r="Q57" s="187"/>
      <c r="R57" s="187"/>
      <c r="S57" s="187"/>
      <c r="T57" s="187"/>
      <c r="U57" s="187"/>
      <c r="V57" s="188"/>
      <c r="W57" s="321"/>
      <c r="X57" s="468"/>
      <c r="Y57" s="469"/>
      <c r="Z57" s="469"/>
      <c r="AA57" s="469"/>
      <c r="AB57" s="469"/>
      <c r="AC57" s="469"/>
      <c r="AD57" s="469"/>
      <c r="AE57" s="506"/>
      <c r="AF57" s="453"/>
      <c r="AG57" s="454"/>
      <c r="AH57" s="475" t="s">
        <v>189</v>
      </c>
      <c r="AI57" s="476"/>
      <c r="AJ57" s="476"/>
      <c r="AK57" s="476"/>
      <c r="AL57" s="476"/>
      <c r="AM57" s="476"/>
      <c r="AN57" s="476"/>
      <c r="AO57" s="476"/>
      <c r="AP57" s="476"/>
      <c r="AQ57" s="476"/>
      <c r="AR57" s="476"/>
      <c r="AS57" s="476"/>
      <c r="AT57" s="476"/>
      <c r="AU57" s="476"/>
      <c r="AV57" s="476"/>
      <c r="AW57" s="476"/>
      <c r="AX57" s="477"/>
      <c r="AY57" s="511" t="s">
        <v>254</v>
      </c>
      <c r="AZ57" s="512"/>
      <c r="BA57" s="513"/>
      <c r="BB57" s="514">
        <f>MIN(BB44,BB50)</f>
        <v>0</v>
      </c>
      <c r="BC57" s="515"/>
      <c r="BD57" s="515"/>
      <c r="BE57" s="515"/>
      <c r="BF57" s="515"/>
      <c r="BG57" s="515"/>
      <c r="BH57" s="515"/>
      <c r="BI57" s="12"/>
      <c r="BN57" s="509"/>
      <c r="BO57" s="509"/>
      <c r="BP57" s="509"/>
      <c r="BQ57" s="509"/>
      <c r="BR57" s="509"/>
    </row>
    <row r="58" spans="2:70" ht="10.5" customHeight="1">
      <c r="B58" s="303"/>
      <c r="C58" s="308"/>
      <c r="D58" s="309"/>
      <c r="E58" s="310"/>
      <c r="F58" s="186"/>
      <c r="G58" s="187"/>
      <c r="H58" s="187"/>
      <c r="I58" s="187"/>
      <c r="J58" s="187"/>
      <c r="K58" s="187"/>
      <c r="L58" s="187"/>
      <c r="M58" s="187"/>
      <c r="N58" s="187"/>
      <c r="O58" s="187"/>
      <c r="P58" s="187"/>
      <c r="Q58" s="187"/>
      <c r="R58" s="187"/>
      <c r="S58" s="187"/>
      <c r="T58" s="187"/>
      <c r="U58" s="187"/>
      <c r="V58" s="188"/>
      <c r="W58" s="321"/>
      <c r="X58" s="468"/>
      <c r="Y58" s="469"/>
      <c r="Z58" s="469"/>
      <c r="AA58" s="469"/>
      <c r="AB58" s="469"/>
      <c r="AC58" s="469"/>
      <c r="AD58" s="469"/>
      <c r="AE58" s="506"/>
      <c r="AF58" s="453"/>
      <c r="AG58" s="454"/>
      <c r="AH58" s="478"/>
      <c r="AI58" s="479"/>
      <c r="AJ58" s="479"/>
      <c r="AK58" s="479"/>
      <c r="AL58" s="479"/>
      <c r="AM58" s="479"/>
      <c r="AN58" s="479"/>
      <c r="AO58" s="479"/>
      <c r="AP58" s="479"/>
      <c r="AQ58" s="479"/>
      <c r="AR58" s="479"/>
      <c r="AS58" s="479"/>
      <c r="AT58" s="479"/>
      <c r="AU58" s="479"/>
      <c r="AV58" s="479"/>
      <c r="AW58" s="479"/>
      <c r="AX58" s="480"/>
      <c r="AY58" s="169"/>
      <c r="AZ58" s="170"/>
      <c r="BA58" s="171"/>
      <c r="BB58" s="516"/>
      <c r="BC58" s="517"/>
      <c r="BD58" s="517"/>
      <c r="BE58" s="517"/>
      <c r="BF58" s="517"/>
      <c r="BG58" s="517"/>
      <c r="BH58" s="517"/>
      <c r="BI58" s="12"/>
      <c r="BN58" s="510"/>
      <c r="BO58" s="510"/>
      <c r="BP58" s="510"/>
      <c r="BQ58" s="510"/>
      <c r="BR58" s="510"/>
    </row>
    <row r="59" spans="2:70" ht="6" customHeight="1">
      <c r="B59" s="303"/>
      <c r="C59" s="308"/>
      <c r="D59" s="309"/>
      <c r="E59" s="310"/>
      <c r="F59" s="189"/>
      <c r="G59" s="190"/>
      <c r="H59" s="190"/>
      <c r="I59" s="190"/>
      <c r="J59" s="190"/>
      <c r="K59" s="190"/>
      <c r="L59" s="190"/>
      <c r="M59" s="190"/>
      <c r="N59" s="190"/>
      <c r="O59" s="190"/>
      <c r="P59" s="190"/>
      <c r="Q59" s="190"/>
      <c r="R59" s="190"/>
      <c r="S59" s="190"/>
      <c r="T59" s="190"/>
      <c r="U59" s="190"/>
      <c r="V59" s="191"/>
      <c r="W59" s="322"/>
      <c r="X59" s="470"/>
      <c r="Y59" s="471"/>
      <c r="Z59" s="471"/>
      <c r="AA59" s="471"/>
      <c r="AB59" s="471"/>
      <c r="AC59" s="471"/>
      <c r="AD59" s="471"/>
      <c r="AE59" s="507"/>
      <c r="AF59" s="453"/>
      <c r="AG59" s="454"/>
      <c r="AH59" s="478"/>
      <c r="AI59" s="479"/>
      <c r="AJ59" s="479"/>
      <c r="AK59" s="479"/>
      <c r="AL59" s="479"/>
      <c r="AM59" s="479"/>
      <c r="AN59" s="479"/>
      <c r="AO59" s="479"/>
      <c r="AP59" s="479"/>
      <c r="AQ59" s="479"/>
      <c r="AR59" s="479"/>
      <c r="AS59" s="479"/>
      <c r="AT59" s="479"/>
      <c r="AU59" s="479"/>
      <c r="AV59" s="479"/>
      <c r="AW59" s="479"/>
      <c r="AX59" s="480"/>
      <c r="AY59" s="169"/>
      <c r="AZ59" s="170"/>
      <c r="BA59" s="171"/>
      <c r="BB59" s="516"/>
      <c r="BC59" s="517"/>
      <c r="BD59" s="517"/>
      <c r="BE59" s="517"/>
      <c r="BF59" s="517"/>
      <c r="BG59" s="517"/>
      <c r="BH59" s="517"/>
      <c r="BI59" s="12"/>
      <c r="BN59" s="520" t="s">
        <v>190</v>
      </c>
      <c r="BO59" s="520"/>
      <c r="BP59" s="520"/>
      <c r="BQ59" s="520"/>
      <c r="BR59" s="520"/>
    </row>
    <row r="60" spans="2:70" ht="5.25" customHeight="1">
      <c r="B60" s="303"/>
      <c r="C60" s="308"/>
      <c r="D60" s="309"/>
      <c r="E60" s="310"/>
      <c r="F60" s="475" t="s">
        <v>191</v>
      </c>
      <c r="G60" s="476"/>
      <c r="H60" s="476"/>
      <c r="I60" s="476"/>
      <c r="J60" s="476"/>
      <c r="K60" s="476"/>
      <c r="L60" s="476"/>
      <c r="M60" s="476"/>
      <c r="N60" s="476"/>
      <c r="O60" s="476"/>
      <c r="P60" s="476"/>
      <c r="Q60" s="476"/>
      <c r="R60" s="476"/>
      <c r="S60" s="476"/>
      <c r="T60" s="476"/>
      <c r="U60" s="476"/>
      <c r="V60" s="477"/>
      <c r="W60" s="320" t="s">
        <v>255</v>
      </c>
      <c r="X60" s="483">
        <f>X49-X55</f>
        <v>0</v>
      </c>
      <c r="Y60" s="484"/>
      <c r="Z60" s="484"/>
      <c r="AA60" s="484"/>
      <c r="AB60" s="484"/>
      <c r="AC60" s="484"/>
      <c r="AD60" s="484"/>
      <c r="AE60" s="523"/>
      <c r="AF60" s="453"/>
      <c r="AG60" s="454"/>
      <c r="AH60" s="478"/>
      <c r="AI60" s="479"/>
      <c r="AJ60" s="479"/>
      <c r="AK60" s="479"/>
      <c r="AL60" s="479"/>
      <c r="AM60" s="479"/>
      <c r="AN60" s="479"/>
      <c r="AO60" s="479"/>
      <c r="AP60" s="479"/>
      <c r="AQ60" s="479"/>
      <c r="AR60" s="479"/>
      <c r="AS60" s="479"/>
      <c r="AT60" s="479"/>
      <c r="AU60" s="479"/>
      <c r="AV60" s="479"/>
      <c r="AW60" s="479"/>
      <c r="AX60" s="480"/>
      <c r="AY60" s="169"/>
      <c r="AZ60" s="170"/>
      <c r="BA60" s="171"/>
      <c r="BB60" s="516"/>
      <c r="BC60" s="517"/>
      <c r="BD60" s="517"/>
      <c r="BE60" s="517"/>
      <c r="BF60" s="517"/>
      <c r="BG60" s="517"/>
      <c r="BH60" s="517"/>
      <c r="BI60" s="12"/>
      <c r="BN60" s="521"/>
      <c r="BO60" s="521"/>
      <c r="BP60" s="521"/>
      <c r="BQ60" s="521"/>
      <c r="BR60" s="521"/>
    </row>
    <row r="61" spans="2:70" ht="5.25" customHeight="1">
      <c r="B61" s="303"/>
      <c r="C61" s="308"/>
      <c r="D61" s="309"/>
      <c r="E61" s="310"/>
      <c r="F61" s="478"/>
      <c r="G61" s="479"/>
      <c r="H61" s="479"/>
      <c r="I61" s="479"/>
      <c r="J61" s="479"/>
      <c r="K61" s="479"/>
      <c r="L61" s="479"/>
      <c r="M61" s="479"/>
      <c r="N61" s="479"/>
      <c r="O61" s="479"/>
      <c r="P61" s="479"/>
      <c r="Q61" s="479"/>
      <c r="R61" s="479"/>
      <c r="S61" s="479"/>
      <c r="T61" s="479"/>
      <c r="U61" s="479"/>
      <c r="V61" s="480"/>
      <c r="W61" s="321"/>
      <c r="X61" s="485"/>
      <c r="Y61" s="486"/>
      <c r="Z61" s="486"/>
      <c r="AA61" s="486"/>
      <c r="AB61" s="486"/>
      <c r="AC61" s="486"/>
      <c r="AD61" s="486"/>
      <c r="AE61" s="524"/>
      <c r="AF61" s="453"/>
      <c r="AG61" s="454"/>
      <c r="AH61" s="430" t="s">
        <v>192</v>
      </c>
      <c r="AI61" s="431"/>
      <c r="AJ61" s="431"/>
      <c r="AK61" s="431"/>
      <c r="AL61" s="431"/>
      <c r="AM61" s="431"/>
      <c r="AN61" s="431"/>
      <c r="AO61" s="431"/>
      <c r="AP61" s="431"/>
      <c r="AQ61" s="431"/>
      <c r="AR61" s="431"/>
      <c r="AS61" s="431"/>
      <c r="AT61" s="431"/>
      <c r="AU61" s="431"/>
      <c r="AV61" s="431"/>
      <c r="AW61" s="431"/>
      <c r="AX61" s="432"/>
      <c r="AY61" s="169"/>
      <c r="AZ61" s="170"/>
      <c r="BA61" s="171"/>
      <c r="BB61" s="516"/>
      <c r="BC61" s="517"/>
      <c r="BD61" s="517"/>
      <c r="BE61" s="517"/>
      <c r="BF61" s="517"/>
      <c r="BG61" s="517"/>
      <c r="BH61" s="517"/>
      <c r="BI61" s="12"/>
      <c r="BN61" s="521"/>
      <c r="BO61" s="521"/>
      <c r="BP61" s="521"/>
      <c r="BQ61" s="521"/>
      <c r="BR61" s="521"/>
    </row>
    <row r="62" spans="2:70" ht="4.5" customHeight="1">
      <c r="B62" s="303"/>
      <c r="C62" s="308"/>
      <c r="D62" s="309"/>
      <c r="E62" s="310"/>
      <c r="F62" s="478"/>
      <c r="G62" s="479"/>
      <c r="H62" s="479"/>
      <c r="I62" s="479"/>
      <c r="J62" s="479"/>
      <c r="K62" s="479"/>
      <c r="L62" s="479"/>
      <c r="M62" s="479"/>
      <c r="N62" s="479"/>
      <c r="O62" s="479"/>
      <c r="P62" s="479"/>
      <c r="Q62" s="479"/>
      <c r="R62" s="479"/>
      <c r="S62" s="479"/>
      <c r="T62" s="479"/>
      <c r="U62" s="479"/>
      <c r="V62" s="480"/>
      <c r="W62" s="321"/>
      <c r="X62" s="485"/>
      <c r="Y62" s="486"/>
      <c r="Z62" s="486"/>
      <c r="AA62" s="486"/>
      <c r="AB62" s="486"/>
      <c r="AC62" s="486"/>
      <c r="AD62" s="486"/>
      <c r="AE62" s="524"/>
      <c r="AF62" s="453"/>
      <c r="AG62" s="454"/>
      <c r="AH62" s="430"/>
      <c r="AI62" s="431"/>
      <c r="AJ62" s="431"/>
      <c r="AK62" s="431"/>
      <c r="AL62" s="431"/>
      <c r="AM62" s="431"/>
      <c r="AN62" s="431"/>
      <c r="AO62" s="431"/>
      <c r="AP62" s="431"/>
      <c r="AQ62" s="431"/>
      <c r="AR62" s="431"/>
      <c r="AS62" s="431"/>
      <c r="AT62" s="431"/>
      <c r="AU62" s="431"/>
      <c r="AV62" s="431"/>
      <c r="AW62" s="431"/>
      <c r="AX62" s="432"/>
      <c r="AY62" s="169"/>
      <c r="AZ62" s="170"/>
      <c r="BA62" s="171"/>
      <c r="BB62" s="516"/>
      <c r="BC62" s="517"/>
      <c r="BD62" s="517"/>
      <c r="BE62" s="517"/>
      <c r="BF62" s="517"/>
      <c r="BG62" s="517"/>
      <c r="BH62" s="517"/>
      <c r="BI62" s="12"/>
      <c r="BN62" s="521"/>
      <c r="BO62" s="521"/>
      <c r="BP62" s="521"/>
      <c r="BQ62" s="521"/>
      <c r="BR62" s="521"/>
    </row>
    <row r="63" spans="2:70" ht="4.5" customHeight="1">
      <c r="B63" s="303"/>
      <c r="C63" s="308"/>
      <c r="D63" s="309"/>
      <c r="E63" s="310"/>
      <c r="F63" s="478"/>
      <c r="G63" s="479"/>
      <c r="H63" s="479"/>
      <c r="I63" s="479"/>
      <c r="J63" s="479"/>
      <c r="K63" s="479"/>
      <c r="L63" s="479"/>
      <c r="M63" s="479"/>
      <c r="N63" s="479"/>
      <c r="O63" s="479"/>
      <c r="P63" s="479"/>
      <c r="Q63" s="479"/>
      <c r="R63" s="479"/>
      <c r="S63" s="479"/>
      <c r="T63" s="479"/>
      <c r="U63" s="479"/>
      <c r="V63" s="480"/>
      <c r="W63" s="321"/>
      <c r="X63" s="485"/>
      <c r="Y63" s="486"/>
      <c r="Z63" s="486"/>
      <c r="AA63" s="486"/>
      <c r="AB63" s="486"/>
      <c r="AC63" s="486"/>
      <c r="AD63" s="486"/>
      <c r="AE63" s="524"/>
      <c r="AF63" s="453"/>
      <c r="AG63" s="454"/>
      <c r="AH63" s="430"/>
      <c r="AI63" s="431"/>
      <c r="AJ63" s="431"/>
      <c r="AK63" s="431"/>
      <c r="AL63" s="431"/>
      <c r="AM63" s="431"/>
      <c r="AN63" s="431"/>
      <c r="AO63" s="431"/>
      <c r="AP63" s="431"/>
      <c r="AQ63" s="431"/>
      <c r="AR63" s="431"/>
      <c r="AS63" s="431"/>
      <c r="AT63" s="431"/>
      <c r="AU63" s="431"/>
      <c r="AV63" s="431"/>
      <c r="AW63" s="431"/>
      <c r="AX63" s="432"/>
      <c r="AY63" s="169"/>
      <c r="AZ63" s="170"/>
      <c r="BA63" s="171"/>
      <c r="BB63" s="516"/>
      <c r="BC63" s="517"/>
      <c r="BD63" s="517"/>
      <c r="BE63" s="517"/>
      <c r="BF63" s="517"/>
      <c r="BG63" s="517"/>
      <c r="BH63" s="517"/>
      <c r="BI63" s="12"/>
      <c r="BN63" s="521"/>
      <c r="BO63" s="521"/>
      <c r="BP63" s="521"/>
      <c r="BQ63" s="521"/>
      <c r="BR63" s="521"/>
    </row>
    <row r="64" spans="2:70" ht="6" customHeight="1">
      <c r="B64" s="303"/>
      <c r="C64" s="308"/>
      <c r="D64" s="309"/>
      <c r="E64" s="310"/>
      <c r="F64"/>
      <c r="G64"/>
      <c r="H64"/>
      <c r="I64"/>
      <c r="J64"/>
      <c r="K64" s="431" t="s">
        <v>256</v>
      </c>
      <c r="L64" s="431"/>
      <c r="M64" s="431"/>
      <c r="N64" s="431"/>
      <c r="O64" s="431"/>
      <c r="P64" s="431"/>
      <c r="Q64"/>
      <c r="R64"/>
      <c r="S64"/>
      <c r="T64"/>
      <c r="U64"/>
      <c r="V64" s="96"/>
      <c r="W64" s="321"/>
      <c r="X64" s="485"/>
      <c r="Y64" s="486"/>
      <c r="Z64" s="486"/>
      <c r="AA64" s="486"/>
      <c r="AB64" s="486"/>
      <c r="AC64" s="486"/>
      <c r="AD64" s="486"/>
      <c r="AE64" s="524"/>
      <c r="AF64" s="453"/>
      <c r="AG64" s="454"/>
      <c r="AH64" s="433"/>
      <c r="AI64" s="434"/>
      <c r="AJ64" s="434"/>
      <c r="AK64" s="434"/>
      <c r="AL64" s="434"/>
      <c r="AM64" s="434"/>
      <c r="AN64" s="434"/>
      <c r="AO64" s="434"/>
      <c r="AP64" s="434"/>
      <c r="AQ64" s="434"/>
      <c r="AR64" s="434"/>
      <c r="AS64" s="434"/>
      <c r="AT64" s="434"/>
      <c r="AU64" s="434"/>
      <c r="AV64" s="434"/>
      <c r="AW64" s="434"/>
      <c r="AX64" s="435"/>
      <c r="AY64" s="172"/>
      <c r="AZ64" s="173"/>
      <c r="BA64" s="174"/>
      <c r="BB64" s="518"/>
      <c r="BC64" s="519"/>
      <c r="BD64" s="519"/>
      <c r="BE64" s="519"/>
      <c r="BF64" s="519"/>
      <c r="BG64" s="519"/>
      <c r="BH64" s="519"/>
      <c r="BI64" s="12"/>
      <c r="BN64" s="522"/>
      <c r="BO64" s="522"/>
      <c r="BP64" s="522"/>
      <c r="BQ64" s="522"/>
      <c r="BR64" s="522"/>
    </row>
    <row r="65" spans="2:70" ht="6.75" customHeight="1">
      <c r="B65" s="303"/>
      <c r="C65" s="308"/>
      <c r="D65" s="309"/>
      <c r="E65" s="310"/>
      <c r="F65" s="396"/>
      <c r="G65" s="380"/>
      <c r="H65" s="380"/>
      <c r="I65" s="380"/>
      <c r="J65" s="380"/>
      <c r="K65" s="431"/>
      <c r="L65" s="431"/>
      <c r="M65" s="431"/>
      <c r="N65" s="431"/>
      <c r="O65" s="431"/>
      <c r="P65" s="431"/>
      <c r="Q65" s="501"/>
      <c r="R65" s="501"/>
      <c r="S65" s="501"/>
      <c r="T65" s="501"/>
      <c r="U65" s="501"/>
      <c r="V65" s="502"/>
      <c r="W65" s="321"/>
      <c r="X65" s="485"/>
      <c r="Y65" s="486"/>
      <c r="Z65" s="486"/>
      <c r="AA65" s="486"/>
      <c r="AB65" s="486"/>
      <c r="AC65" s="486"/>
      <c r="AD65" s="486"/>
      <c r="AE65" s="524"/>
      <c r="AF65" s="453"/>
      <c r="AG65" s="454"/>
      <c r="AH65" s="404" t="s">
        <v>193</v>
      </c>
      <c r="AI65" s="405"/>
      <c r="AJ65" s="405"/>
      <c r="AK65" s="405"/>
      <c r="AL65" s="405"/>
      <c r="AM65" s="405"/>
      <c r="AN65" s="405"/>
      <c r="AO65" s="405"/>
      <c r="AP65" s="405"/>
      <c r="AQ65" s="405"/>
      <c r="AR65" s="405"/>
      <c r="AS65" s="405"/>
      <c r="AT65" s="405"/>
      <c r="AU65" s="405"/>
      <c r="AV65" s="405"/>
      <c r="AW65" s="405"/>
      <c r="AX65" s="406"/>
      <c r="AY65" s="192" t="s">
        <v>257</v>
      </c>
      <c r="AZ65" s="346"/>
      <c r="BA65" s="193"/>
      <c r="BB65" s="529"/>
      <c r="BC65" s="530"/>
      <c r="BD65" s="530"/>
      <c r="BE65" s="530"/>
      <c r="BF65" s="530"/>
      <c r="BG65" s="530"/>
      <c r="BH65" s="530"/>
      <c r="BI65" s="12"/>
      <c r="BN65" s="114" t="s">
        <v>184</v>
      </c>
      <c r="BO65" s="114" t="s">
        <v>185</v>
      </c>
      <c r="BP65" s="114" t="s">
        <v>186</v>
      </c>
      <c r="BQ65" s="114" t="s">
        <v>187</v>
      </c>
      <c r="BR65" s="114" t="s">
        <v>188</v>
      </c>
    </row>
    <row r="66" spans="2:70" ht="5.25" customHeight="1">
      <c r="B66" s="303"/>
      <c r="C66" s="311"/>
      <c r="D66" s="312"/>
      <c r="E66" s="313"/>
      <c r="F66" s="397"/>
      <c r="G66" s="398"/>
      <c r="H66" s="398"/>
      <c r="I66" s="398"/>
      <c r="J66" s="398"/>
      <c r="K66" s="434"/>
      <c r="L66" s="434"/>
      <c r="M66" s="434"/>
      <c r="N66" s="434"/>
      <c r="O66" s="434"/>
      <c r="P66" s="434"/>
      <c r="Q66" s="503"/>
      <c r="R66" s="503"/>
      <c r="S66" s="503"/>
      <c r="T66" s="503"/>
      <c r="U66" s="503"/>
      <c r="V66" s="504"/>
      <c r="W66" s="322"/>
      <c r="X66" s="487"/>
      <c r="Y66" s="488"/>
      <c r="Z66" s="488"/>
      <c r="AA66" s="488"/>
      <c r="AB66" s="488"/>
      <c r="AC66" s="488"/>
      <c r="AD66" s="488"/>
      <c r="AE66" s="525"/>
      <c r="AF66" s="453"/>
      <c r="AG66" s="454"/>
      <c r="AH66" s="407"/>
      <c r="AI66" s="408"/>
      <c r="AJ66" s="408"/>
      <c r="AK66" s="408"/>
      <c r="AL66" s="408"/>
      <c r="AM66" s="408"/>
      <c r="AN66" s="408"/>
      <c r="AO66" s="408"/>
      <c r="AP66" s="408"/>
      <c r="AQ66" s="408"/>
      <c r="AR66" s="408"/>
      <c r="AS66" s="408"/>
      <c r="AT66" s="408"/>
      <c r="AU66" s="408"/>
      <c r="AV66" s="408"/>
      <c r="AW66" s="408"/>
      <c r="AX66" s="409"/>
      <c r="AY66" s="138"/>
      <c r="AZ66" s="142"/>
      <c r="BA66" s="139"/>
      <c r="BB66" s="531"/>
      <c r="BC66" s="532"/>
      <c r="BD66" s="532"/>
      <c r="BE66" s="532"/>
      <c r="BF66" s="532"/>
      <c r="BG66" s="532"/>
      <c r="BH66" s="532"/>
      <c r="BI66" s="12"/>
      <c r="BN66" s="115"/>
      <c r="BO66" s="115"/>
      <c r="BP66" s="115"/>
      <c r="BQ66" s="115"/>
      <c r="BR66" s="115"/>
    </row>
    <row r="67" spans="2:70" ht="1.5" customHeight="1">
      <c r="B67" s="303"/>
      <c r="C67" s="535"/>
      <c r="D67" s="536"/>
      <c r="E67" s="537"/>
      <c r="F67" s="475" t="s">
        <v>168</v>
      </c>
      <c r="G67" s="476"/>
      <c r="H67" s="476"/>
      <c r="I67" s="476"/>
      <c r="J67" s="476"/>
      <c r="K67" s="476"/>
      <c r="L67" s="476"/>
      <c r="M67" s="476"/>
      <c r="N67" s="476"/>
      <c r="O67" s="476"/>
      <c r="P67" s="476"/>
      <c r="Q67" s="476"/>
      <c r="R67" s="476"/>
      <c r="S67" s="476"/>
      <c r="T67" s="476"/>
      <c r="U67" s="476"/>
      <c r="V67" s="477"/>
      <c r="W67" s="526" t="s">
        <v>258</v>
      </c>
      <c r="X67" s="514">
        <f>IF(BN56=1,X23,0)+IF(BO56=1,AD23,0)+IF(BP56=1,AM23,0)+IF(BQ56=1,AU23,0)+IF(BR56=1,BD23,0)</f>
        <v>0</v>
      </c>
      <c r="Y67" s="515"/>
      <c r="Z67" s="515"/>
      <c r="AA67" s="515"/>
      <c r="AB67" s="515"/>
      <c r="AC67" s="515"/>
      <c r="AD67" s="515"/>
      <c r="AE67" s="544"/>
      <c r="AF67" s="453"/>
      <c r="AG67" s="454"/>
      <c r="AH67" s="407"/>
      <c r="AI67" s="408"/>
      <c r="AJ67" s="408"/>
      <c r="AK67" s="408"/>
      <c r="AL67" s="408"/>
      <c r="AM67" s="408"/>
      <c r="AN67" s="408"/>
      <c r="AO67" s="408"/>
      <c r="AP67" s="408"/>
      <c r="AQ67" s="408"/>
      <c r="AR67" s="408"/>
      <c r="AS67" s="408"/>
      <c r="AT67" s="408"/>
      <c r="AU67" s="408"/>
      <c r="AV67" s="408"/>
      <c r="AW67" s="408"/>
      <c r="AX67" s="409"/>
      <c r="AY67" s="138"/>
      <c r="AZ67" s="142"/>
      <c r="BA67" s="139"/>
      <c r="BB67" s="531"/>
      <c r="BC67" s="532"/>
      <c r="BD67" s="532"/>
      <c r="BE67" s="532"/>
      <c r="BF67" s="532"/>
      <c r="BG67" s="532"/>
      <c r="BH67" s="532"/>
      <c r="BI67" s="12"/>
      <c r="BN67" s="115"/>
      <c r="BO67" s="115"/>
      <c r="BP67" s="115"/>
      <c r="BQ67" s="115"/>
      <c r="BR67" s="115"/>
    </row>
    <row r="68" spans="2:70" ht="3.75" customHeight="1">
      <c r="B68" s="303"/>
      <c r="C68" s="538"/>
      <c r="D68" s="539"/>
      <c r="E68" s="540"/>
      <c r="F68" s="478"/>
      <c r="G68" s="479"/>
      <c r="H68" s="479"/>
      <c r="I68" s="479"/>
      <c r="J68" s="479"/>
      <c r="K68" s="479"/>
      <c r="L68" s="479"/>
      <c r="M68" s="479"/>
      <c r="N68" s="479"/>
      <c r="O68" s="479"/>
      <c r="P68" s="479"/>
      <c r="Q68" s="479"/>
      <c r="R68" s="479"/>
      <c r="S68" s="479"/>
      <c r="T68" s="479"/>
      <c r="U68" s="479"/>
      <c r="V68" s="480"/>
      <c r="W68" s="527"/>
      <c r="X68" s="516"/>
      <c r="Y68" s="517"/>
      <c r="Z68" s="517"/>
      <c r="AA68" s="517"/>
      <c r="AB68" s="517"/>
      <c r="AC68" s="517"/>
      <c r="AD68" s="517"/>
      <c r="AE68" s="545"/>
      <c r="AF68" s="453"/>
      <c r="AG68" s="454"/>
      <c r="AH68" s="407"/>
      <c r="AI68" s="408"/>
      <c r="AJ68" s="408"/>
      <c r="AK68" s="408"/>
      <c r="AL68" s="408"/>
      <c r="AM68" s="408"/>
      <c r="AN68" s="408"/>
      <c r="AO68" s="408"/>
      <c r="AP68" s="408"/>
      <c r="AQ68" s="408"/>
      <c r="AR68" s="408"/>
      <c r="AS68" s="408"/>
      <c r="AT68" s="408"/>
      <c r="AU68" s="408"/>
      <c r="AV68" s="408"/>
      <c r="AW68" s="408"/>
      <c r="AX68" s="409"/>
      <c r="AY68" s="138"/>
      <c r="AZ68" s="142"/>
      <c r="BA68" s="139"/>
      <c r="BB68" s="531"/>
      <c r="BC68" s="532"/>
      <c r="BD68" s="532"/>
      <c r="BE68" s="532"/>
      <c r="BF68" s="532"/>
      <c r="BG68" s="532"/>
      <c r="BH68" s="532"/>
      <c r="BI68" s="12"/>
      <c r="BN68" s="116"/>
      <c r="BO68" s="116"/>
      <c r="BP68" s="116"/>
      <c r="BQ68" s="116"/>
      <c r="BR68" s="116"/>
    </row>
    <row r="69" spans="2:74" ht="11.25" customHeight="1">
      <c r="B69" s="303"/>
      <c r="C69" s="538"/>
      <c r="D69" s="539"/>
      <c r="E69" s="540"/>
      <c r="F69" s="478"/>
      <c r="G69" s="479"/>
      <c r="H69" s="479"/>
      <c r="I69" s="479"/>
      <c r="J69" s="479"/>
      <c r="K69" s="479"/>
      <c r="L69" s="479"/>
      <c r="M69" s="479"/>
      <c r="N69" s="479"/>
      <c r="O69" s="479"/>
      <c r="P69" s="479"/>
      <c r="Q69" s="479"/>
      <c r="R69" s="479"/>
      <c r="S69" s="479"/>
      <c r="T69" s="479"/>
      <c r="U69" s="479"/>
      <c r="V69" s="480"/>
      <c r="W69" s="527"/>
      <c r="X69" s="516"/>
      <c r="Y69" s="517"/>
      <c r="Z69" s="517"/>
      <c r="AA69" s="517"/>
      <c r="AB69" s="517"/>
      <c r="AC69" s="517"/>
      <c r="AD69" s="517"/>
      <c r="AE69" s="545"/>
      <c r="AF69" s="453"/>
      <c r="AG69" s="454"/>
      <c r="AH69" s="407"/>
      <c r="AI69" s="408"/>
      <c r="AJ69" s="408"/>
      <c r="AK69" s="408"/>
      <c r="AL69" s="408"/>
      <c r="AM69" s="408"/>
      <c r="AN69" s="408"/>
      <c r="AO69" s="408"/>
      <c r="AP69" s="408"/>
      <c r="AQ69" s="408"/>
      <c r="AR69" s="408"/>
      <c r="AS69" s="408"/>
      <c r="AT69" s="408"/>
      <c r="AU69" s="408"/>
      <c r="AV69" s="408"/>
      <c r="AW69" s="408"/>
      <c r="AX69" s="409"/>
      <c r="AY69" s="138"/>
      <c r="AZ69" s="142"/>
      <c r="BA69" s="139"/>
      <c r="BB69" s="531"/>
      <c r="BC69" s="532"/>
      <c r="BD69" s="532"/>
      <c r="BE69" s="532"/>
      <c r="BF69" s="532"/>
      <c r="BG69" s="532"/>
      <c r="BH69" s="532"/>
      <c r="BI69" s="12"/>
      <c r="BN69" s="508">
        <v>1</v>
      </c>
      <c r="BO69" s="508">
        <v>0</v>
      </c>
      <c r="BP69" s="508">
        <v>0</v>
      </c>
      <c r="BQ69" s="508">
        <v>0</v>
      </c>
      <c r="BR69" s="508">
        <v>0</v>
      </c>
      <c r="BT69" s="12"/>
      <c r="BU69" s="12"/>
      <c r="BV69" s="12"/>
    </row>
    <row r="70" spans="2:70" ht="7.5" customHeight="1">
      <c r="B70" s="303"/>
      <c r="C70" s="538"/>
      <c r="D70" s="539"/>
      <c r="E70" s="540"/>
      <c r="F70" s="547" t="s">
        <v>259</v>
      </c>
      <c r="G70" s="548"/>
      <c r="H70" s="548"/>
      <c r="I70" s="548"/>
      <c r="J70" s="548"/>
      <c r="K70" s="548"/>
      <c r="L70" s="548"/>
      <c r="M70" s="548"/>
      <c r="N70" s="548"/>
      <c r="O70" s="548"/>
      <c r="P70" s="548"/>
      <c r="Q70" s="548"/>
      <c r="R70" s="548"/>
      <c r="S70" s="548"/>
      <c r="T70" s="548"/>
      <c r="U70" s="548"/>
      <c r="V70" s="549"/>
      <c r="W70" s="527"/>
      <c r="X70" s="516"/>
      <c r="Y70" s="517"/>
      <c r="Z70" s="517"/>
      <c r="AA70" s="517"/>
      <c r="AB70" s="517"/>
      <c r="AC70" s="517"/>
      <c r="AD70" s="517"/>
      <c r="AE70" s="545"/>
      <c r="AF70" s="453"/>
      <c r="AG70" s="454"/>
      <c r="AH70" s="407"/>
      <c r="AI70" s="408"/>
      <c r="AJ70" s="408"/>
      <c r="AK70" s="408"/>
      <c r="AL70" s="408"/>
      <c r="AM70" s="408"/>
      <c r="AN70" s="408"/>
      <c r="AO70" s="408"/>
      <c r="AP70" s="408"/>
      <c r="AQ70" s="408"/>
      <c r="AR70" s="408"/>
      <c r="AS70" s="408"/>
      <c r="AT70" s="408"/>
      <c r="AU70" s="408"/>
      <c r="AV70" s="408"/>
      <c r="AW70" s="408"/>
      <c r="AX70" s="409"/>
      <c r="AY70" s="138"/>
      <c r="AZ70" s="142"/>
      <c r="BA70" s="139"/>
      <c r="BB70" s="531"/>
      <c r="BC70" s="532"/>
      <c r="BD70" s="532"/>
      <c r="BE70" s="532"/>
      <c r="BF70" s="532"/>
      <c r="BG70" s="532"/>
      <c r="BH70" s="532"/>
      <c r="BI70" s="12"/>
      <c r="BN70" s="510"/>
      <c r="BO70" s="510"/>
      <c r="BP70" s="510"/>
      <c r="BQ70" s="510"/>
      <c r="BR70" s="510"/>
    </row>
    <row r="71" spans="2:61" ht="7.5" customHeight="1">
      <c r="B71" s="303"/>
      <c r="C71" s="538"/>
      <c r="D71" s="539"/>
      <c r="E71" s="540"/>
      <c r="F71" s="547"/>
      <c r="G71" s="548"/>
      <c r="H71" s="548"/>
      <c r="I71" s="548"/>
      <c r="J71" s="548"/>
      <c r="K71" s="548"/>
      <c r="L71" s="548"/>
      <c r="M71" s="548"/>
      <c r="N71" s="548"/>
      <c r="O71" s="548"/>
      <c r="P71" s="548"/>
      <c r="Q71" s="548"/>
      <c r="R71" s="548"/>
      <c r="S71" s="548"/>
      <c r="T71" s="548"/>
      <c r="U71" s="548"/>
      <c r="V71" s="549"/>
      <c r="W71" s="527"/>
      <c r="X71" s="516"/>
      <c r="Y71" s="517"/>
      <c r="Z71" s="517"/>
      <c r="AA71" s="517"/>
      <c r="AB71" s="517"/>
      <c r="AC71" s="517"/>
      <c r="AD71" s="517"/>
      <c r="AE71" s="545"/>
      <c r="AF71" s="453"/>
      <c r="AG71" s="454"/>
      <c r="AH71" s="410"/>
      <c r="AI71" s="411"/>
      <c r="AJ71" s="411"/>
      <c r="AK71" s="411"/>
      <c r="AL71" s="411"/>
      <c r="AM71" s="411"/>
      <c r="AN71" s="411"/>
      <c r="AO71" s="411"/>
      <c r="AP71" s="411"/>
      <c r="AQ71" s="411"/>
      <c r="AR71" s="411"/>
      <c r="AS71" s="411"/>
      <c r="AT71" s="411"/>
      <c r="AU71" s="411"/>
      <c r="AV71" s="411"/>
      <c r="AW71" s="411"/>
      <c r="AX71" s="412"/>
      <c r="AY71" s="140"/>
      <c r="AZ71" s="168"/>
      <c r="BA71" s="141"/>
      <c r="BB71" s="533"/>
      <c r="BC71" s="534"/>
      <c r="BD71" s="534"/>
      <c r="BE71" s="534"/>
      <c r="BF71" s="534"/>
      <c r="BG71" s="534"/>
      <c r="BH71" s="534"/>
      <c r="BI71" s="12"/>
    </row>
    <row r="72" spans="2:61" ht="6.75" customHeight="1">
      <c r="B72" s="303"/>
      <c r="C72" s="538"/>
      <c r="D72" s="539"/>
      <c r="E72" s="540"/>
      <c r="F72" s="550" t="s">
        <v>194</v>
      </c>
      <c r="G72" s="288"/>
      <c r="H72" s="288"/>
      <c r="I72" s="288"/>
      <c r="J72" s="288"/>
      <c r="K72" s="288"/>
      <c r="L72" s="288"/>
      <c r="M72" s="288"/>
      <c r="N72" s="288"/>
      <c r="O72" s="288"/>
      <c r="P72" s="288"/>
      <c r="Q72" s="288"/>
      <c r="R72" s="288"/>
      <c r="S72" s="288"/>
      <c r="T72" s="288"/>
      <c r="U72" s="288"/>
      <c r="V72" s="297"/>
      <c r="W72" s="527"/>
      <c r="X72" s="516"/>
      <c r="Y72" s="517"/>
      <c r="Z72" s="517"/>
      <c r="AA72" s="517"/>
      <c r="AB72" s="517"/>
      <c r="AC72" s="517"/>
      <c r="AD72" s="517"/>
      <c r="AE72" s="545"/>
      <c r="AF72" s="453"/>
      <c r="AG72" s="454"/>
      <c r="AH72" s="475" t="s">
        <v>195</v>
      </c>
      <c r="AI72" s="476"/>
      <c r="AJ72" s="476"/>
      <c r="AK72" s="476"/>
      <c r="AL72" s="476"/>
      <c r="AM72" s="476"/>
      <c r="AN72" s="476"/>
      <c r="AO72" s="476"/>
      <c r="AP72" s="476"/>
      <c r="AQ72" s="476"/>
      <c r="AR72" s="476"/>
      <c r="AS72" s="476"/>
      <c r="AT72" s="476"/>
      <c r="AU72" s="476"/>
      <c r="AV72" s="476"/>
      <c r="AW72" s="476"/>
      <c r="AX72" s="477"/>
      <c r="AY72" s="192" t="s">
        <v>260</v>
      </c>
      <c r="AZ72" s="346"/>
      <c r="BA72" s="193"/>
      <c r="BB72" s="483">
        <f>BB57-BB65</f>
        <v>0</v>
      </c>
      <c r="BC72" s="484"/>
      <c r="BD72" s="484"/>
      <c r="BE72" s="484"/>
      <c r="BF72" s="484"/>
      <c r="BG72" s="484"/>
      <c r="BH72" s="484"/>
      <c r="BI72" s="12"/>
    </row>
    <row r="73" spans="2:61" ht="6" customHeight="1">
      <c r="B73" s="303"/>
      <c r="C73" s="538"/>
      <c r="D73" s="539"/>
      <c r="E73" s="540"/>
      <c r="F73" s="551"/>
      <c r="G73" s="289"/>
      <c r="H73" s="289"/>
      <c r="I73" s="289"/>
      <c r="J73" s="289"/>
      <c r="K73" s="289"/>
      <c r="L73" s="289"/>
      <c r="M73" s="289"/>
      <c r="N73" s="289"/>
      <c r="O73" s="289"/>
      <c r="P73" s="289"/>
      <c r="Q73" s="289"/>
      <c r="R73" s="289"/>
      <c r="S73" s="289"/>
      <c r="T73" s="289"/>
      <c r="U73" s="289"/>
      <c r="V73" s="298"/>
      <c r="W73" s="528"/>
      <c r="X73" s="518"/>
      <c r="Y73" s="519"/>
      <c r="Z73" s="519"/>
      <c r="AA73" s="519"/>
      <c r="AB73" s="519"/>
      <c r="AC73" s="519"/>
      <c r="AD73" s="519"/>
      <c r="AE73" s="546"/>
      <c r="AF73" s="453"/>
      <c r="AG73" s="454"/>
      <c r="AH73" s="478"/>
      <c r="AI73" s="479"/>
      <c r="AJ73" s="479"/>
      <c r="AK73" s="479"/>
      <c r="AL73" s="479"/>
      <c r="AM73" s="479"/>
      <c r="AN73" s="479"/>
      <c r="AO73" s="479"/>
      <c r="AP73" s="479"/>
      <c r="AQ73" s="479"/>
      <c r="AR73" s="479"/>
      <c r="AS73" s="479"/>
      <c r="AT73" s="479"/>
      <c r="AU73" s="479"/>
      <c r="AV73" s="479"/>
      <c r="AW73" s="479"/>
      <c r="AX73" s="480"/>
      <c r="AY73" s="138"/>
      <c r="AZ73" s="142"/>
      <c r="BA73" s="139"/>
      <c r="BB73" s="485"/>
      <c r="BC73" s="486"/>
      <c r="BD73" s="486"/>
      <c r="BE73" s="486"/>
      <c r="BF73" s="486"/>
      <c r="BG73" s="486"/>
      <c r="BH73" s="486"/>
      <c r="BI73" s="12"/>
    </row>
    <row r="74" spans="2:61" ht="9" customHeight="1">
      <c r="B74" s="303"/>
      <c r="C74" s="538"/>
      <c r="D74" s="539"/>
      <c r="E74" s="540"/>
      <c r="F74" s="404" t="s">
        <v>196</v>
      </c>
      <c r="G74" s="405"/>
      <c r="H74" s="405"/>
      <c r="I74" s="405"/>
      <c r="J74" s="405"/>
      <c r="K74" s="405"/>
      <c r="L74" s="405"/>
      <c r="M74" s="405"/>
      <c r="N74" s="405"/>
      <c r="O74" s="405"/>
      <c r="P74" s="405"/>
      <c r="Q74" s="405"/>
      <c r="R74" s="405"/>
      <c r="S74" s="405"/>
      <c r="T74" s="405"/>
      <c r="U74" s="405"/>
      <c r="V74" s="406"/>
      <c r="W74" s="526" t="s">
        <v>261</v>
      </c>
      <c r="X74" s="514">
        <f>X67/100*10</f>
        <v>0</v>
      </c>
      <c r="Y74" s="515"/>
      <c r="Z74" s="515"/>
      <c r="AA74" s="515"/>
      <c r="AB74" s="515"/>
      <c r="AC74" s="515"/>
      <c r="AD74" s="515"/>
      <c r="AE74" s="544"/>
      <c r="AF74" s="453"/>
      <c r="AG74" s="454"/>
      <c r="AH74" s="478"/>
      <c r="AI74" s="479"/>
      <c r="AJ74" s="479"/>
      <c r="AK74" s="479"/>
      <c r="AL74" s="479"/>
      <c r="AM74" s="479"/>
      <c r="AN74" s="479"/>
      <c r="AO74" s="479"/>
      <c r="AP74" s="479"/>
      <c r="AQ74" s="479"/>
      <c r="AR74" s="479"/>
      <c r="AS74" s="479"/>
      <c r="AT74" s="479"/>
      <c r="AU74" s="479"/>
      <c r="AV74" s="479"/>
      <c r="AW74" s="479"/>
      <c r="AX74" s="480"/>
      <c r="AY74" s="138"/>
      <c r="AZ74" s="142"/>
      <c r="BA74" s="139"/>
      <c r="BB74" s="485"/>
      <c r="BC74" s="486"/>
      <c r="BD74" s="486"/>
      <c r="BE74" s="486"/>
      <c r="BF74" s="486"/>
      <c r="BG74" s="486"/>
      <c r="BH74" s="486"/>
      <c r="BI74" s="12"/>
    </row>
    <row r="75" spans="2:61" ht="9" customHeight="1">
      <c r="B75" s="303"/>
      <c r="C75" s="538"/>
      <c r="D75" s="539"/>
      <c r="E75" s="540"/>
      <c r="F75" s="407"/>
      <c r="G75" s="408"/>
      <c r="H75" s="408"/>
      <c r="I75" s="408"/>
      <c r="J75" s="408"/>
      <c r="K75" s="408"/>
      <c r="L75" s="408"/>
      <c r="M75" s="408"/>
      <c r="N75" s="408"/>
      <c r="O75" s="408"/>
      <c r="P75" s="408"/>
      <c r="Q75" s="408"/>
      <c r="R75" s="408"/>
      <c r="S75" s="408"/>
      <c r="T75" s="408"/>
      <c r="U75" s="408"/>
      <c r="V75" s="409"/>
      <c r="W75" s="527"/>
      <c r="X75" s="516"/>
      <c r="Y75" s="517"/>
      <c r="Z75" s="517"/>
      <c r="AA75" s="517"/>
      <c r="AB75" s="517"/>
      <c r="AC75" s="517"/>
      <c r="AD75" s="517"/>
      <c r="AE75" s="545"/>
      <c r="AF75" s="453"/>
      <c r="AG75" s="454"/>
      <c r="AH75" s="430" t="s">
        <v>262</v>
      </c>
      <c r="AI75" s="431"/>
      <c r="AJ75" s="431"/>
      <c r="AK75" s="431"/>
      <c r="AL75" s="431"/>
      <c r="AM75" s="431"/>
      <c r="AN75" s="431"/>
      <c r="AO75" s="431"/>
      <c r="AP75" s="431"/>
      <c r="AQ75" s="431"/>
      <c r="AR75" s="431"/>
      <c r="AS75" s="431"/>
      <c r="AT75" s="431"/>
      <c r="AU75" s="431"/>
      <c r="AV75" s="431"/>
      <c r="AW75" s="431"/>
      <c r="AX75" s="432"/>
      <c r="AY75" s="138"/>
      <c r="AZ75" s="142"/>
      <c r="BA75" s="139"/>
      <c r="BB75" s="485"/>
      <c r="BC75" s="486"/>
      <c r="BD75" s="486"/>
      <c r="BE75" s="486"/>
      <c r="BF75" s="486"/>
      <c r="BG75" s="486"/>
      <c r="BH75" s="486"/>
      <c r="BI75" s="12"/>
    </row>
    <row r="76" spans="2:61" ht="5.25" customHeight="1">
      <c r="B76" s="303"/>
      <c r="C76" s="538"/>
      <c r="D76" s="539"/>
      <c r="E76" s="540"/>
      <c r="F76" s="407"/>
      <c r="G76" s="408"/>
      <c r="H76" s="408"/>
      <c r="I76" s="408"/>
      <c r="J76" s="408"/>
      <c r="K76" s="408"/>
      <c r="L76" s="408"/>
      <c r="M76" s="408"/>
      <c r="N76" s="408"/>
      <c r="O76" s="408"/>
      <c r="P76" s="408"/>
      <c r="Q76" s="408"/>
      <c r="R76" s="408"/>
      <c r="S76" s="408"/>
      <c r="T76" s="408"/>
      <c r="U76" s="408"/>
      <c r="V76" s="409"/>
      <c r="W76" s="527"/>
      <c r="X76" s="516"/>
      <c r="Y76" s="517"/>
      <c r="Z76" s="517"/>
      <c r="AA76" s="517"/>
      <c r="AB76" s="517"/>
      <c r="AC76" s="517"/>
      <c r="AD76" s="517"/>
      <c r="AE76" s="545"/>
      <c r="AF76" s="453"/>
      <c r="AG76" s="454"/>
      <c r="AH76" s="430"/>
      <c r="AI76" s="431"/>
      <c r="AJ76" s="431"/>
      <c r="AK76" s="431"/>
      <c r="AL76" s="431"/>
      <c r="AM76" s="431"/>
      <c r="AN76" s="431"/>
      <c r="AO76" s="431"/>
      <c r="AP76" s="431"/>
      <c r="AQ76" s="431"/>
      <c r="AR76" s="431"/>
      <c r="AS76" s="431"/>
      <c r="AT76" s="431"/>
      <c r="AU76" s="431"/>
      <c r="AV76" s="431"/>
      <c r="AW76" s="431"/>
      <c r="AX76" s="432"/>
      <c r="AY76" s="138"/>
      <c r="AZ76" s="142"/>
      <c r="BA76" s="139"/>
      <c r="BB76" s="485"/>
      <c r="BC76" s="486"/>
      <c r="BD76" s="486"/>
      <c r="BE76" s="486"/>
      <c r="BF76" s="486"/>
      <c r="BG76" s="486"/>
      <c r="BH76" s="486"/>
      <c r="BI76" s="12"/>
    </row>
    <row r="77" spans="2:61" ht="10.5" customHeight="1">
      <c r="B77" s="303"/>
      <c r="C77" s="538"/>
      <c r="D77" s="539"/>
      <c r="E77" s="540"/>
      <c r="F77" s="396"/>
      <c r="G77" s="380"/>
      <c r="H77" s="380"/>
      <c r="I77" s="380"/>
      <c r="J77" s="380"/>
      <c r="K77" s="552" t="s">
        <v>237</v>
      </c>
      <c r="L77" s="170" t="s">
        <v>263</v>
      </c>
      <c r="M77" s="170"/>
      <c r="N77" s="554">
        <v>10</v>
      </c>
      <c r="O77" s="554"/>
      <c r="P77" s="344" t="s">
        <v>239</v>
      </c>
      <c r="Q77" s="380"/>
      <c r="R77" s="380"/>
      <c r="S77" s="380"/>
      <c r="T77" s="380"/>
      <c r="U77" s="380"/>
      <c r="V77" s="473"/>
      <c r="W77" s="527"/>
      <c r="X77" s="516"/>
      <c r="Y77" s="517"/>
      <c r="Z77" s="517"/>
      <c r="AA77" s="517"/>
      <c r="AB77" s="517"/>
      <c r="AC77" s="517"/>
      <c r="AD77" s="517"/>
      <c r="AE77" s="545"/>
      <c r="AF77" s="455"/>
      <c r="AG77" s="456"/>
      <c r="AH77" s="433"/>
      <c r="AI77" s="434"/>
      <c r="AJ77" s="434"/>
      <c r="AK77" s="434"/>
      <c r="AL77" s="434"/>
      <c r="AM77" s="434"/>
      <c r="AN77" s="434"/>
      <c r="AO77" s="434"/>
      <c r="AP77" s="434"/>
      <c r="AQ77" s="434"/>
      <c r="AR77" s="434"/>
      <c r="AS77" s="434"/>
      <c r="AT77" s="434"/>
      <c r="AU77" s="434"/>
      <c r="AV77" s="434"/>
      <c r="AW77" s="434"/>
      <c r="AX77" s="435"/>
      <c r="AY77" s="140"/>
      <c r="AZ77" s="168"/>
      <c r="BA77" s="141"/>
      <c r="BB77" s="487"/>
      <c r="BC77" s="488"/>
      <c r="BD77" s="488"/>
      <c r="BE77" s="488"/>
      <c r="BF77" s="488"/>
      <c r="BG77" s="488"/>
      <c r="BH77" s="488"/>
      <c r="BI77" s="12"/>
    </row>
    <row r="78" spans="2:61" ht="9" customHeight="1">
      <c r="B78" s="303"/>
      <c r="C78" s="538"/>
      <c r="D78" s="539"/>
      <c r="E78" s="540"/>
      <c r="F78" s="397"/>
      <c r="G78" s="398"/>
      <c r="H78" s="398"/>
      <c r="I78" s="398"/>
      <c r="J78" s="398"/>
      <c r="K78" s="553"/>
      <c r="L78" s="173"/>
      <c r="M78" s="173"/>
      <c r="N78" s="555">
        <v>100</v>
      </c>
      <c r="O78" s="555"/>
      <c r="P78" s="345"/>
      <c r="Q78" s="398"/>
      <c r="R78" s="398"/>
      <c r="S78" s="398"/>
      <c r="T78" s="398"/>
      <c r="U78" s="398"/>
      <c r="V78" s="474"/>
      <c r="W78" s="528"/>
      <c r="X78" s="518"/>
      <c r="Y78" s="519"/>
      <c r="Z78" s="519"/>
      <c r="AA78" s="519"/>
      <c r="AB78" s="519"/>
      <c r="AC78" s="519"/>
      <c r="AD78" s="519"/>
      <c r="AE78" s="546"/>
      <c r="AF78" s="475" t="s">
        <v>197</v>
      </c>
      <c r="AG78" s="476"/>
      <c r="AH78" s="476"/>
      <c r="AI78" s="476"/>
      <c r="AJ78" s="476"/>
      <c r="AK78" s="476"/>
      <c r="AL78" s="476"/>
      <c r="AM78" s="476"/>
      <c r="AN78" s="476"/>
      <c r="AO78" s="476"/>
      <c r="AP78" s="476"/>
      <c r="AQ78" s="476"/>
      <c r="AR78" s="476"/>
      <c r="AS78" s="476"/>
      <c r="AT78" s="476"/>
      <c r="AU78" s="476"/>
      <c r="AV78" s="476"/>
      <c r="AW78" s="476"/>
      <c r="AX78" s="477"/>
      <c r="AY78" s="511" t="s">
        <v>264</v>
      </c>
      <c r="AZ78" s="512"/>
      <c r="BA78" s="513"/>
      <c r="BB78" s="483">
        <f>X60+BB38+BB72</f>
        <v>0</v>
      </c>
      <c r="BC78" s="484"/>
      <c r="BD78" s="484"/>
      <c r="BE78" s="484"/>
      <c r="BF78" s="484"/>
      <c r="BG78" s="484"/>
      <c r="BH78" s="484"/>
      <c r="BI78" s="12"/>
    </row>
    <row r="79" spans="2:61" ht="6.75" customHeight="1">
      <c r="B79" s="303"/>
      <c r="C79" s="538"/>
      <c r="D79" s="539"/>
      <c r="E79" s="540"/>
      <c r="F79" s="475" t="s">
        <v>198</v>
      </c>
      <c r="G79" s="476"/>
      <c r="H79" s="476"/>
      <c r="I79" s="476"/>
      <c r="J79" s="476"/>
      <c r="K79" s="476"/>
      <c r="L79" s="476"/>
      <c r="M79" s="476"/>
      <c r="N79" s="476"/>
      <c r="O79" s="476"/>
      <c r="P79" s="476"/>
      <c r="Q79" s="476"/>
      <c r="R79" s="476"/>
      <c r="S79" s="476"/>
      <c r="T79" s="476"/>
      <c r="U79" s="476"/>
      <c r="V79" s="477"/>
      <c r="W79" s="526" t="s">
        <v>265</v>
      </c>
      <c r="X79" s="514">
        <f>X43-X49</f>
        <v>0</v>
      </c>
      <c r="Y79" s="515"/>
      <c r="Z79" s="515"/>
      <c r="AA79" s="515"/>
      <c r="AB79" s="515"/>
      <c r="AC79" s="515"/>
      <c r="AD79" s="515"/>
      <c r="AE79" s="544"/>
      <c r="AF79" s="478"/>
      <c r="AG79" s="479"/>
      <c r="AH79" s="479"/>
      <c r="AI79" s="479"/>
      <c r="AJ79" s="479"/>
      <c r="AK79" s="479"/>
      <c r="AL79" s="479"/>
      <c r="AM79" s="479"/>
      <c r="AN79" s="479"/>
      <c r="AO79" s="479"/>
      <c r="AP79" s="479"/>
      <c r="AQ79" s="479"/>
      <c r="AR79" s="479"/>
      <c r="AS79" s="479"/>
      <c r="AT79" s="479"/>
      <c r="AU79" s="479"/>
      <c r="AV79" s="479"/>
      <c r="AW79" s="479"/>
      <c r="AX79" s="480"/>
      <c r="AY79" s="169"/>
      <c r="AZ79" s="170"/>
      <c r="BA79" s="171"/>
      <c r="BB79" s="485"/>
      <c r="BC79" s="486"/>
      <c r="BD79" s="486"/>
      <c r="BE79" s="486"/>
      <c r="BF79" s="486"/>
      <c r="BG79" s="486"/>
      <c r="BH79" s="486"/>
      <c r="BI79" s="12"/>
    </row>
    <row r="80" spans="2:61" ht="6.75" customHeight="1">
      <c r="B80" s="303"/>
      <c r="C80" s="538"/>
      <c r="D80" s="539"/>
      <c r="E80" s="540"/>
      <c r="F80" s="478"/>
      <c r="G80" s="479"/>
      <c r="H80" s="479"/>
      <c r="I80" s="479"/>
      <c r="J80" s="479"/>
      <c r="K80" s="479"/>
      <c r="L80" s="479"/>
      <c r="M80" s="479"/>
      <c r="N80" s="479"/>
      <c r="O80" s="479"/>
      <c r="P80" s="479"/>
      <c r="Q80" s="479"/>
      <c r="R80" s="479"/>
      <c r="S80" s="479"/>
      <c r="T80" s="479"/>
      <c r="U80" s="479"/>
      <c r="V80" s="480"/>
      <c r="W80" s="527"/>
      <c r="X80" s="516"/>
      <c r="Y80" s="517"/>
      <c r="Z80" s="517"/>
      <c r="AA80" s="517"/>
      <c r="AB80" s="517"/>
      <c r="AC80" s="517"/>
      <c r="AD80" s="517"/>
      <c r="AE80" s="545"/>
      <c r="AF80" s="478"/>
      <c r="AG80" s="479"/>
      <c r="AH80" s="479"/>
      <c r="AI80" s="479"/>
      <c r="AJ80" s="479"/>
      <c r="AK80" s="479"/>
      <c r="AL80" s="479"/>
      <c r="AM80" s="479"/>
      <c r="AN80" s="479"/>
      <c r="AO80" s="479"/>
      <c r="AP80" s="479"/>
      <c r="AQ80" s="479"/>
      <c r="AR80" s="479"/>
      <c r="AS80" s="479"/>
      <c r="AT80" s="479"/>
      <c r="AU80" s="479"/>
      <c r="AV80" s="479"/>
      <c r="AW80" s="479"/>
      <c r="AX80" s="480"/>
      <c r="AY80" s="169"/>
      <c r="AZ80" s="170"/>
      <c r="BA80" s="171"/>
      <c r="BB80" s="485"/>
      <c r="BC80" s="486"/>
      <c r="BD80" s="486"/>
      <c r="BE80" s="486"/>
      <c r="BF80" s="486"/>
      <c r="BG80" s="486"/>
      <c r="BH80" s="486"/>
      <c r="BI80" s="12"/>
    </row>
    <row r="81" spans="2:61" ht="6.75" customHeight="1">
      <c r="B81" s="303"/>
      <c r="C81" s="538"/>
      <c r="D81" s="539"/>
      <c r="E81" s="540"/>
      <c r="F81" s="478"/>
      <c r="G81" s="479"/>
      <c r="H81" s="479"/>
      <c r="I81" s="479"/>
      <c r="J81" s="479"/>
      <c r="K81" s="479"/>
      <c r="L81" s="479"/>
      <c r="M81" s="479"/>
      <c r="N81" s="479"/>
      <c r="O81" s="479"/>
      <c r="P81" s="479"/>
      <c r="Q81" s="479"/>
      <c r="R81" s="479"/>
      <c r="S81" s="479"/>
      <c r="T81" s="479"/>
      <c r="U81" s="479"/>
      <c r="V81" s="480"/>
      <c r="W81" s="527"/>
      <c r="X81" s="516"/>
      <c r="Y81" s="517"/>
      <c r="Z81" s="517"/>
      <c r="AA81" s="517"/>
      <c r="AB81" s="517"/>
      <c r="AC81" s="517"/>
      <c r="AD81" s="517"/>
      <c r="AE81" s="545"/>
      <c r="AF81" s="169" t="s">
        <v>266</v>
      </c>
      <c r="AG81" s="170"/>
      <c r="AH81" s="170"/>
      <c r="AI81" s="170"/>
      <c r="AJ81" s="170"/>
      <c r="AK81" s="170"/>
      <c r="AL81" s="170"/>
      <c r="AM81" s="170"/>
      <c r="AN81" s="170"/>
      <c r="AO81" s="170"/>
      <c r="AP81" s="170"/>
      <c r="AQ81" s="170"/>
      <c r="AR81" s="170"/>
      <c r="AS81" s="170"/>
      <c r="AT81" s="170"/>
      <c r="AU81" s="170"/>
      <c r="AV81" s="170"/>
      <c r="AW81" s="170"/>
      <c r="AX81" s="171"/>
      <c r="AY81" s="169"/>
      <c r="AZ81" s="170"/>
      <c r="BA81" s="171"/>
      <c r="BB81" s="485"/>
      <c r="BC81" s="486"/>
      <c r="BD81" s="486"/>
      <c r="BE81" s="486"/>
      <c r="BF81" s="486"/>
      <c r="BG81" s="486"/>
      <c r="BH81" s="486"/>
      <c r="BI81" s="12"/>
    </row>
    <row r="82" spans="2:69" ht="20.25" customHeight="1">
      <c r="B82" s="304"/>
      <c r="C82" s="541"/>
      <c r="D82" s="542"/>
      <c r="E82" s="543"/>
      <c r="F82" s="172" t="s">
        <v>267</v>
      </c>
      <c r="G82" s="173"/>
      <c r="H82" s="173"/>
      <c r="I82" s="173"/>
      <c r="J82" s="173"/>
      <c r="K82" s="173"/>
      <c r="L82" s="173"/>
      <c r="M82" s="173"/>
      <c r="N82" s="173"/>
      <c r="O82" s="173"/>
      <c r="P82" s="173"/>
      <c r="Q82" s="173"/>
      <c r="R82" s="173"/>
      <c r="S82" s="173"/>
      <c r="T82" s="173"/>
      <c r="U82" s="173"/>
      <c r="V82" s="174"/>
      <c r="W82" s="528"/>
      <c r="X82" s="518"/>
      <c r="Y82" s="519"/>
      <c r="Z82" s="519"/>
      <c r="AA82" s="519"/>
      <c r="AB82" s="519"/>
      <c r="AC82" s="519"/>
      <c r="AD82" s="519"/>
      <c r="AE82" s="546"/>
      <c r="AF82" s="172"/>
      <c r="AG82" s="173"/>
      <c r="AH82" s="173"/>
      <c r="AI82" s="173"/>
      <c r="AJ82" s="173"/>
      <c r="AK82" s="173"/>
      <c r="AL82" s="173"/>
      <c r="AM82" s="173"/>
      <c r="AN82" s="173"/>
      <c r="AO82" s="173"/>
      <c r="AP82" s="173"/>
      <c r="AQ82" s="173"/>
      <c r="AR82" s="173"/>
      <c r="AS82" s="173"/>
      <c r="AT82" s="173"/>
      <c r="AU82" s="173"/>
      <c r="AV82" s="173"/>
      <c r="AW82" s="173"/>
      <c r="AX82" s="174"/>
      <c r="AY82" s="172"/>
      <c r="AZ82" s="173"/>
      <c r="BA82" s="174"/>
      <c r="BB82" s="487"/>
      <c r="BC82" s="488"/>
      <c r="BD82" s="488"/>
      <c r="BE82" s="488"/>
      <c r="BF82" s="488"/>
      <c r="BG82" s="488"/>
      <c r="BH82" s="488"/>
      <c r="BI82" s="12"/>
      <c r="BP82" s="12"/>
      <c r="BQ82" s="12"/>
    </row>
    <row r="83" spans="2:61" ht="28.5" customHeight="1">
      <c r="B83" s="100"/>
      <c r="C83" s="100"/>
      <c r="D83" s="100"/>
      <c r="E83" s="100"/>
      <c r="F83" s="100"/>
      <c r="G83" s="100"/>
      <c r="H83" s="100"/>
      <c r="I83" s="100"/>
      <c r="J83" s="100"/>
      <c r="K83" s="556" t="s">
        <v>199</v>
      </c>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100"/>
      <c r="BD83" s="100"/>
      <c r="BE83" s="100"/>
      <c r="BF83" s="100"/>
      <c r="BG83" s="100"/>
      <c r="BH83" s="100"/>
      <c r="BI83" s="101"/>
    </row>
    <row r="84" spans="2:61" ht="11.25" customHeight="1">
      <c r="B84" s="557"/>
      <c r="C84" s="557"/>
      <c r="D84" s="557"/>
      <c r="E84" s="346" t="s">
        <v>200</v>
      </c>
      <c r="F84" s="346"/>
      <c r="G84" s="346"/>
      <c r="H84" s="346"/>
      <c r="I84" s="346"/>
      <c r="J84" s="346"/>
      <c r="K84" s="346"/>
      <c r="L84" s="346"/>
      <c r="M84" s="346"/>
      <c r="N84" s="270"/>
      <c r="O84" s="271"/>
      <c r="P84" s="436" t="s">
        <v>268</v>
      </c>
      <c r="Q84" s="437"/>
      <c r="R84" s="437"/>
      <c r="S84" s="437"/>
      <c r="T84" s="437"/>
      <c r="U84" s="437"/>
      <c r="V84" s="437"/>
      <c r="W84" s="437"/>
      <c r="X84" s="437"/>
      <c r="Y84" s="437"/>
      <c r="Z84" s="437"/>
      <c r="AA84" s="437"/>
      <c r="AB84" s="437"/>
      <c r="AC84" s="438"/>
      <c r="AD84" s="183" t="s">
        <v>201</v>
      </c>
      <c r="AE84" s="184"/>
      <c r="AF84" s="184"/>
      <c r="AG84" s="184"/>
      <c r="AH84" s="184"/>
      <c r="AI84" s="184"/>
      <c r="AJ84" s="184"/>
      <c r="AK84" s="184"/>
      <c r="AL84" s="184"/>
      <c r="AM84" s="184"/>
      <c r="AN84" s="184"/>
      <c r="AO84" s="184"/>
      <c r="AP84" s="184"/>
      <c r="AQ84" s="184"/>
      <c r="AR84" s="184"/>
      <c r="AS84" s="184"/>
      <c r="AT84" s="185"/>
      <c r="AU84" s="436" t="s">
        <v>269</v>
      </c>
      <c r="AV84" s="437"/>
      <c r="AW84" s="437"/>
      <c r="AX84" s="437"/>
      <c r="AY84" s="437"/>
      <c r="AZ84" s="437"/>
      <c r="BA84" s="437"/>
      <c r="BB84" s="437"/>
      <c r="BC84" s="437"/>
      <c r="BD84" s="437"/>
      <c r="BE84" s="437"/>
      <c r="BF84" s="437"/>
      <c r="BG84" s="437"/>
      <c r="BH84" s="437"/>
      <c r="BI84" s="97"/>
    </row>
    <row r="85" spans="2:61" ht="7.5" customHeight="1">
      <c r="B85" s="558"/>
      <c r="C85" s="558"/>
      <c r="D85" s="558"/>
      <c r="E85" s="142"/>
      <c r="F85" s="142"/>
      <c r="G85" s="142"/>
      <c r="H85" s="142"/>
      <c r="I85" s="142"/>
      <c r="J85" s="142"/>
      <c r="K85" s="142"/>
      <c r="L85" s="142"/>
      <c r="M85" s="142"/>
      <c r="N85" s="413"/>
      <c r="O85" s="560"/>
      <c r="P85" s="439"/>
      <c r="Q85" s="440"/>
      <c r="R85" s="440"/>
      <c r="S85" s="440"/>
      <c r="T85" s="440"/>
      <c r="U85" s="440"/>
      <c r="V85" s="440"/>
      <c r="W85" s="440"/>
      <c r="X85" s="440"/>
      <c r="Y85" s="440"/>
      <c r="Z85" s="440"/>
      <c r="AA85" s="440"/>
      <c r="AB85" s="440"/>
      <c r="AC85" s="441"/>
      <c r="AD85" s="186"/>
      <c r="AE85" s="187"/>
      <c r="AF85" s="187"/>
      <c r="AG85" s="187"/>
      <c r="AH85" s="187"/>
      <c r="AI85" s="187"/>
      <c r="AJ85" s="187"/>
      <c r="AK85" s="187"/>
      <c r="AL85" s="187"/>
      <c r="AM85" s="187"/>
      <c r="AN85" s="187"/>
      <c r="AO85" s="187"/>
      <c r="AP85" s="187"/>
      <c r="AQ85" s="187"/>
      <c r="AR85" s="187"/>
      <c r="AS85" s="187"/>
      <c r="AT85" s="188"/>
      <c r="AU85" s="439"/>
      <c r="AV85" s="440"/>
      <c r="AW85" s="440"/>
      <c r="AX85" s="440"/>
      <c r="AY85" s="440"/>
      <c r="AZ85" s="440"/>
      <c r="BA85" s="440"/>
      <c r="BB85" s="440"/>
      <c r="BC85" s="440"/>
      <c r="BD85" s="440"/>
      <c r="BE85" s="440"/>
      <c r="BF85" s="440"/>
      <c r="BG85" s="440"/>
      <c r="BH85" s="440"/>
      <c r="BI85" s="97"/>
    </row>
    <row r="86" spans="2:61" ht="7.5" customHeight="1">
      <c r="B86" s="558"/>
      <c r="C86" s="558"/>
      <c r="D86" s="558"/>
      <c r="E86" s="142"/>
      <c r="F86" s="142"/>
      <c r="G86" s="142"/>
      <c r="H86" s="142"/>
      <c r="I86" s="142"/>
      <c r="J86" s="142"/>
      <c r="K86" s="142"/>
      <c r="L86" s="142"/>
      <c r="M86" s="142"/>
      <c r="N86" s="413"/>
      <c r="O86" s="560"/>
      <c r="P86" s="563" t="s">
        <v>270</v>
      </c>
      <c r="Q86" s="564"/>
      <c r="R86" s="564"/>
      <c r="S86" s="564"/>
      <c r="T86" s="564"/>
      <c r="U86" s="564"/>
      <c r="V86" s="564"/>
      <c r="W86" s="564"/>
      <c r="X86" s="564"/>
      <c r="Y86" s="564"/>
      <c r="Z86" s="564"/>
      <c r="AA86" s="564"/>
      <c r="AB86" s="564"/>
      <c r="AC86" s="565"/>
      <c r="AD86" s="186"/>
      <c r="AE86" s="187"/>
      <c r="AF86" s="187"/>
      <c r="AG86" s="187"/>
      <c r="AH86" s="187"/>
      <c r="AI86" s="187"/>
      <c r="AJ86" s="187"/>
      <c r="AK86" s="187"/>
      <c r="AL86" s="187"/>
      <c r="AM86" s="187"/>
      <c r="AN86" s="187"/>
      <c r="AO86" s="187"/>
      <c r="AP86" s="187"/>
      <c r="AQ86" s="187"/>
      <c r="AR86" s="187"/>
      <c r="AS86" s="187"/>
      <c r="AT86" s="188"/>
      <c r="AU86" s="489" t="s">
        <v>271</v>
      </c>
      <c r="AV86" s="490"/>
      <c r="AW86" s="490"/>
      <c r="AX86" s="490"/>
      <c r="AY86" s="490"/>
      <c r="AZ86" s="490"/>
      <c r="BA86" s="490"/>
      <c r="BB86" s="490"/>
      <c r="BC86" s="490"/>
      <c r="BD86" s="490"/>
      <c r="BE86" s="490"/>
      <c r="BF86" s="490"/>
      <c r="BG86" s="490"/>
      <c r="BH86" s="490"/>
      <c r="BI86" s="102"/>
    </row>
    <row r="87" spans="2:61" ht="10.5" customHeight="1">
      <c r="B87" s="558"/>
      <c r="C87" s="558"/>
      <c r="D87" s="558"/>
      <c r="E87" s="142"/>
      <c r="F87" s="142"/>
      <c r="G87" s="142"/>
      <c r="H87" s="142"/>
      <c r="I87" s="142"/>
      <c r="J87" s="142"/>
      <c r="K87" s="142"/>
      <c r="L87" s="142"/>
      <c r="M87" s="142"/>
      <c r="N87" s="413"/>
      <c r="O87" s="560"/>
      <c r="P87" s="566"/>
      <c r="Q87" s="567"/>
      <c r="R87" s="567"/>
      <c r="S87" s="567"/>
      <c r="T87" s="567"/>
      <c r="U87" s="567"/>
      <c r="V87" s="567"/>
      <c r="W87" s="567"/>
      <c r="X87" s="567"/>
      <c r="Y87" s="567"/>
      <c r="Z87" s="567"/>
      <c r="AA87" s="567"/>
      <c r="AB87" s="567"/>
      <c r="AC87" s="568"/>
      <c r="AD87" s="189"/>
      <c r="AE87" s="190"/>
      <c r="AF87" s="190"/>
      <c r="AG87" s="190"/>
      <c r="AH87" s="190"/>
      <c r="AI87" s="190"/>
      <c r="AJ87" s="190"/>
      <c r="AK87" s="190"/>
      <c r="AL87" s="190"/>
      <c r="AM87" s="190"/>
      <c r="AN87" s="190"/>
      <c r="AO87" s="190"/>
      <c r="AP87" s="190"/>
      <c r="AQ87" s="190"/>
      <c r="AR87" s="190"/>
      <c r="AS87" s="190"/>
      <c r="AT87" s="191"/>
      <c r="AU87" s="492"/>
      <c r="AV87" s="493"/>
      <c r="AW87" s="493"/>
      <c r="AX87" s="493"/>
      <c r="AY87" s="493"/>
      <c r="AZ87" s="493"/>
      <c r="BA87" s="493"/>
      <c r="BB87" s="493"/>
      <c r="BC87" s="493"/>
      <c r="BD87" s="493"/>
      <c r="BE87" s="493"/>
      <c r="BF87" s="493"/>
      <c r="BG87" s="493"/>
      <c r="BH87" s="493"/>
      <c r="BI87" s="102"/>
    </row>
    <row r="88" spans="2:61" ht="17.25" customHeight="1">
      <c r="B88" s="559"/>
      <c r="C88" s="559"/>
      <c r="D88" s="559"/>
      <c r="E88" s="168"/>
      <c r="F88" s="168"/>
      <c r="G88" s="168"/>
      <c r="H88" s="168"/>
      <c r="I88" s="168"/>
      <c r="J88" s="168"/>
      <c r="K88" s="168"/>
      <c r="L88" s="168"/>
      <c r="M88" s="168"/>
      <c r="N88" s="561"/>
      <c r="O88" s="562"/>
      <c r="P88" s="569" t="s">
        <v>272</v>
      </c>
      <c r="Q88" s="570"/>
      <c r="R88" s="570"/>
      <c r="S88" s="570"/>
      <c r="T88" s="570"/>
      <c r="U88" s="570"/>
      <c r="V88" s="570"/>
      <c r="W88" s="570"/>
      <c r="X88" s="570"/>
      <c r="Y88" s="570"/>
      <c r="Z88" s="570"/>
      <c r="AA88" s="570"/>
      <c r="AB88" s="570"/>
      <c r="AC88" s="571"/>
      <c r="AD88" s="569" t="s">
        <v>273</v>
      </c>
      <c r="AE88" s="570"/>
      <c r="AF88" s="570"/>
      <c r="AG88" s="570"/>
      <c r="AH88" s="570"/>
      <c r="AI88" s="570"/>
      <c r="AJ88" s="570"/>
      <c r="AK88" s="570"/>
      <c r="AL88" s="570"/>
      <c r="AM88" s="570"/>
      <c r="AN88" s="570"/>
      <c r="AO88" s="570"/>
      <c r="AP88" s="570"/>
      <c r="AQ88" s="570"/>
      <c r="AR88" s="570"/>
      <c r="AS88" s="570"/>
      <c r="AT88" s="571"/>
      <c r="AU88" s="569" t="s">
        <v>274</v>
      </c>
      <c r="AV88" s="570"/>
      <c r="AW88" s="570"/>
      <c r="AX88" s="570"/>
      <c r="AY88" s="570"/>
      <c r="AZ88" s="570"/>
      <c r="BA88" s="570"/>
      <c r="BB88" s="570"/>
      <c r="BC88" s="570"/>
      <c r="BD88" s="570"/>
      <c r="BE88" s="570"/>
      <c r="BF88" s="570"/>
      <c r="BG88" s="570"/>
      <c r="BH88" s="570"/>
      <c r="BI88" s="73"/>
    </row>
    <row r="89" spans="2:71" ht="15" customHeight="1">
      <c r="B89" s="572"/>
      <c r="C89" s="572"/>
      <c r="D89" s="572"/>
      <c r="E89" s="476" t="str">
        <f>WIDECHAR("平成"&amp;BN8+29&amp;"年分")</f>
        <v>平成３０年分</v>
      </c>
      <c r="F89" s="476"/>
      <c r="G89" s="476"/>
      <c r="H89" s="476"/>
      <c r="I89" s="476"/>
      <c r="J89" s="476"/>
      <c r="K89" s="476"/>
      <c r="L89" s="476"/>
      <c r="M89" s="476"/>
      <c r="N89" s="270"/>
      <c r="O89" s="271"/>
      <c r="P89" s="575" t="s">
        <v>275</v>
      </c>
      <c r="Q89" s="576"/>
      <c r="R89" s="576"/>
      <c r="S89" s="576"/>
      <c r="T89" s="576"/>
      <c r="U89" s="576"/>
      <c r="V89" s="576"/>
      <c r="W89" s="576"/>
      <c r="X89" s="576"/>
      <c r="Y89" s="576"/>
      <c r="Z89" s="576"/>
      <c r="AA89" s="576"/>
      <c r="AB89" s="577" t="s">
        <v>202</v>
      </c>
      <c r="AC89" s="578"/>
      <c r="AD89" s="103"/>
      <c r="AE89" s="104"/>
      <c r="AF89" s="104"/>
      <c r="AG89" s="104"/>
      <c r="AH89" s="104"/>
      <c r="AI89" s="104"/>
      <c r="AJ89" s="104"/>
      <c r="AK89" s="104"/>
      <c r="AL89" s="104"/>
      <c r="AM89" s="104"/>
      <c r="AN89" s="104"/>
      <c r="AO89" s="104"/>
      <c r="AP89" s="104"/>
      <c r="AQ89" s="104"/>
      <c r="AR89" s="104"/>
      <c r="AS89" s="579" t="s">
        <v>56</v>
      </c>
      <c r="AT89" s="580"/>
      <c r="AU89" s="581"/>
      <c r="AV89" s="582"/>
      <c r="AW89" s="582"/>
      <c r="AX89" s="582"/>
      <c r="AY89" s="582"/>
      <c r="AZ89" s="582"/>
      <c r="BA89" s="582"/>
      <c r="BB89" s="582"/>
      <c r="BC89" s="582"/>
      <c r="BD89" s="582"/>
      <c r="BE89" s="582"/>
      <c r="BF89" s="582"/>
      <c r="BG89" s="582"/>
      <c r="BH89" s="582"/>
      <c r="BI89" s="63"/>
      <c r="BM89" s="587" t="s">
        <v>203</v>
      </c>
      <c r="BN89" s="587"/>
      <c r="BO89" s="587"/>
      <c r="BP89" s="587"/>
      <c r="BQ89" s="587"/>
      <c r="BR89" s="587"/>
      <c r="BS89" s="587"/>
    </row>
    <row r="90" spans="2:71" ht="4.5" customHeight="1">
      <c r="B90" s="573"/>
      <c r="C90" s="573"/>
      <c r="D90" s="573"/>
      <c r="E90" s="479"/>
      <c r="F90" s="479"/>
      <c r="G90" s="479"/>
      <c r="H90" s="479"/>
      <c r="I90" s="479"/>
      <c r="J90" s="479"/>
      <c r="K90" s="479"/>
      <c r="L90" s="479"/>
      <c r="M90" s="479"/>
      <c r="N90" s="413"/>
      <c r="O90" s="560"/>
      <c r="P90" s="588">
        <v>20000</v>
      </c>
      <c r="Q90" s="589"/>
      <c r="R90" s="589"/>
      <c r="S90" s="589"/>
      <c r="T90" s="589"/>
      <c r="U90" s="589"/>
      <c r="V90" s="589"/>
      <c r="W90" s="589"/>
      <c r="X90" s="589"/>
      <c r="Y90" s="589"/>
      <c r="Z90" s="589"/>
      <c r="AA90" s="589"/>
      <c r="AB90" s="589"/>
      <c r="AC90" s="590"/>
      <c r="AD90" s="594">
        <f>BB65</f>
        <v>0</v>
      </c>
      <c r="AE90" s="595"/>
      <c r="AF90" s="595"/>
      <c r="AG90" s="595"/>
      <c r="AH90" s="595"/>
      <c r="AI90" s="595"/>
      <c r="AJ90" s="595"/>
      <c r="AK90" s="595"/>
      <c r="AL90" s="595"/>
      <c r="AM90" s="595"/>
      <c r="AN90" s="595"/>
      <c r="AO90" s="595"/>
      <c r="AP90" s="595"/>
      <c r="AQ90" s="595"/>
      <c r="AR90" s="595"/>
      <c r="AS90" s="595"/>
      <c r="AT90" s="596"/>
      <c r="AU90" s="583"/>
      <c r="AV90" s="584"/>
      <c r="AW90" s="584"/>
      <c r="AX90" s="584"/>
      <c r="AY90" s="584"/>
      <c r="AZ90" s="584"/>
      <c r="BA90" s="584"/>
      <c r="BB90" s="584"/>
      <c r="BC90" s="584"/>
      <c r="BD90" s="584"/>
      <c r="BE90" s="584"/>
      <c r="BF90" s="584"/>
      <c r="BG90" s="584"/>
      <c r="BH90" s="584"/>
      <c r="BI90" s="12"/>
      <c r="BM90" s="587"/>
      <c r="BN90" s="587"/>
      <c r="BO90" s="587"/>
      <c r="BP90" s="587"/>
      <c r="BQ90" s="587"/>
      <c r="BR90" s="587"/>
      <c r="BS90" s="587"/>
    </row>
    <row r="91" spans="2:71" ht="7.5" customHeight="1">
      <c r="B91" s="573"/>
      <c r="C91" s="573"/>
      <c r="D91" s="573"/>
      <c r="E91" s="490" t="s">
        <v>204</v>
      </c>
      <c r="F91" s="490"/>
      <c r="G91" s="490"/>
      <c r="H91" s="490"/>
      <c r="I91" s="490"/>
      <c r="J91" s="490"/>
      <c r="K91" s="490"/>
      <c r="L91" s="490"/>
      <c r="M91" s="490"/>
      <c r="N91" s="413"/>
      <c r="O91" s="560"/>
      <c r="P91" s="588"/>
      <c r="Q91" s="589"/>
      <c r="R91" s="589"/>
      <c r="S91" s="589"/>
      <c r="T91" s="589"/>
      <c r="U91" s="589"/>
      <c r="V91" s="589"/>
      <c r="W91" s="589"/>
      <c r="X91" s="589"/>
      <c r="Y91" s="589"/>
      <c r="Z91" s="589"/>
      <c r="AA91" s="589"/>
      <c r="AB91" s="589"/>
      <c r="AC91" s="590"/>
      <c r="AD91" s="594"/>
      <c r="AE91" s="595"/>
      <c r="AF91" s="595"/>
      <c r="AG91" s="595"/>
      <c r="AH91" s="595"/>
      <c r="AI91" s="595"/>
      <c r="AJ91" s="595"/>
      <c r="AK91" s="595"/>
      <c r="AL91" s="595"/>
      <c r="AM91" s="595"/>
      <c r="AN91" s="595"/>
      <c r="AO91" s="595"/>
      <c r="AP91" s="595"/>
      <c r="AQ91" s="595"/>
      <c r="AR91" s="595"/>
      <c r="AS91" s="595"/>
      <c r="AT91" s="596"/>
      <c r="AU91" s="583"/>
      <c r="AV91" s="584"/>
      <c r="AW91" s="584"/>
      <c r="AX91" s="584"/>
      <c r="AY91" s="584"/>
      <c r="AZ91" s="584"/>
      <c r="BA91" s="584"/>
      <c r="BB91" s="584"/>
      <c r="BC91" s="584"/>
      <c r="BD91" s="584"/>
      <c r="BE91" s="584"/>
      <c r="BF91" s="584"/>
      <c r="BG91" s="584"/>
      <c r="BH91" s="584"/>
      <c r="BI91" s="12"/>
      <c r="BM91" s="587"/>
      <c r="BN91" s="587"/>
      <c r="BO91" s="587"/>
      <c r="BP91" s="587"/>
      <c r="BQ91" s="587"/>
      <c r="BR91" s="587"/>
      <c r="BS91" s="587"/>
    </row>
    <row r="92" spans="2:61" ht="11.25" customHeight="1">
      <c r="B92" s="574"/>
      <c r="C92" s="574"/>
      <c r="D92" s="574"/>
      <c r="E92" s="493"/>
      <c r="F92" s="493"/>
      <c r="G92" s="493"/>
      <c r="H92" s="493"/>
      <c r="I92" s="493"/>
      <c r="J92" s="493"/>
      <c r="K92" s="493"/>
      <c r="L92" s="493"/>
      <c r="M92" s="493"/>
      <c r="N92" s="561"/>
      <c r="O92" s="562"/>
      <c r="P92" s="591"/>
      <c r="Q92" s="592"/>
      <c r="R92" s="592"/>
      <c r="S92" s="592"/>
      <c r="T92" s="592"/>
      <c r="U92" s="592"/>
      <c r="V92" s="592"/>
      <c r="W92" s="592"/>
      <c r="X92" s="592"/>
      <c r="Y92" s="592"/>
      <c r="Z92" s="592"/>
      <c r="AA92" s="592"/>
      <c r="AB92" s="592"/>
      <c r="AC92" s="593"/>
      <c r="AD92" s="597"/>
      <c r="AE92" s="598"/>
      <c r="AF92" s="598"/>
      <c r="AG92" s="598"/>
      <c r="AH92" s="598"/>
      <c r="AI92" s="598"/>
      <c r="AJ92" s="598"/>
      <c r="AK92" s="598"/>
      <c r="AL92" s="598"/>
      <c r="AM92" s="598"/>
      <c r="AN92" s="598"/>
      <c r="AO92" s="598"/>
      <c r="AP92" s="598"/>
      <c r="AQ92" s="598"/>
      <c r="AR92" s="598"/>
      <c r="AS92" s="598"/>
      <c r="AT92" s="599"/>
      <c r="AU92" s="585"/>
      <c r="AV92" s="586"/>
      <c r="AW92" s="586"/>
      <c r="AX92" s="586"/>
      <c r="AY92" s="586"/>
      <c r="AZ92" s="586"/>
      <c r="BA92" s="586"/>
      <c r="BB92" s="586"/>
      <c r="BC92" s="586"/>
      <c r="BD92" s="586"/>
      <c r="BE92" s="586"/>
      <c r="BF92" s="586"/>
      <c r="BG92" s="586"/>
      <c r="BH92" s="586"/>
      <c r="BI92" s="12"/>
    </row>
    <row r="93" spans="2:61" ht="15" customHeight="1">
      <c r="B93" s="346" t="s">
        <v>169</v>
      </c>
      <c r="C93" s="346"/>
      <c r="D93" s="346"/>
      <c r="E93" s="346"/>
      <c r="F93" s="193"/>
      <c r="G93" s="404" t="s">
        <v>205</v>
      </c>
      <c r="H93" s="405"/>
      <c r="I93" s="405"/>
      <c r="J93" s="405"/>
      <c r="K93" s="405"/>
      <c r="L93" s="405"/>
      <c r="M93" s="405"/>
      <c r="N93" s="405"/>
      <c r="O93" s="406"/>
      <c r="P93" s="600" t="s">
        <v>206</v>
      </c>
      <c r="Q93" s="601"/>
      <c r="R93" s="601"/>
      <c r="S93" s="601"/>
      <c r="T93" s="601"/>
      <c r="U93" s="601"/>
      <c r="V93" s="601"/>
      <c r="W93" s="601"/>
      <c r="X93" s="601"/>
      <c r="Y93" s="601"/>
      <c r="Z93" s="601"/>
      <c r="AA93" s="601"/>
      <c r="AB93" s="601"/>
      <c r="AC93" s="602"/>
      <c r="AD93" s="600" t="s">
        <v>207</v>
      </c>
      <c r="AE93" s="601"/>
      <c r="AF93" s="601"/>
      <c r="AG93" s="601"/>
      <c r="AH93" s="601"/>
      <c r="AI93" s="601"/>
      <c r="AJ93" s="601"/>
      <c r="AK93" s="601"/>
      <c r="AL93" s="601"/>
      <c r="AM93" s="601"/>
      <c r="AN93" s="601"/>
      <c r="AO93" s="601"/>
      <c r="AP93" s="601"/>
      <c r="AQ93" s="601"/>
      <c r="AR93" s="601"/>
      <c r="AS93" s="601"/>
      <c r="AT93" s="602"/>
      <c r="AU93" s="603" t="s">
        <v>276</v>
      </c>
      <c r="AV93" s="604"/>
      <c r="AW93" s="604"/>
      <c r="AX93" s="604"/>
      <c r="AY93" s="604"/>
      <c r="AZ93" s="604"/>
      <c r="BA93" s="604"/>
      <c r="BB93" s="604"/>
      <c r="BC93" s="604"/>
      <c r="BD93" s="604"/>
      <c r="BE93" s="604"/>
      <c r="BF93" s="604"/>
      <c r="BG93" s="604"/>
      <c r="BH93" s="604"/>
      <c r="BI93" s="105"/>
    </row>
    <row r="94" spans="2:61" ht="4.5" customHeight="1">
      <c r="B94" s="142"/>
      <c r="C94" s="142"/>
      <c r="D94" s="142"/>
      <c r="E94" s="142"/>
      <c r="F94" s="139"/>
      <c r="G94" s="407"/>
      <c r="H94" s="408"/>
      <c r="I94" s="408"/>
      <c r="J94" s="408"/>
      <c r="K94" s="408"/>
      <c r="L94" s="408"/>
      <c r="M94" s="408"/>
      <c r="N94" s="408"/>
      <c r="O94" s="409"/>
      <c r="P94" s="363">
        <f>$X$33</f>
        <v>840000</v>
      </c>
      <c r="Q94" s="364"/>
      <c r="R94" s="364"/>
      <c r="S94" s="364"/>
      <c r="T94" s="364"/>
      <c r="U94" s="364"/>
      <c r="V94" s="364"/>
      <c r="W94" s="364"/>
      <c r="X94" s="364"/>
      <c r="Y94" s="364"/>
      <c r="Z94" s="364"/>
      <c r="AA94" s="364"/>
      <c r="AB94" s="364"/>
      <c r="AC94" s="605"/>
      <c r="AD94" s="363">
        <f>X49</f>
        <v>0</v>
      </c>
      <c r="AE94" s="364"/>
      <c r="AF94" s="364"/>
      <c r="AG94" s="364"/>
      <c r="AH94" s="364"/>
      <c r="AI94" s="364"/>
      <c r="AJ94" s="364"/>
      <c r="AK94" s="364"/>
      <c r="AL94" s="364"/>
      <c r="AM94" s="364"/>
      <c r="AN94" s="364"/>
      <c r="AO94" s="364"/>
      <c r="AP94" s="364"/>
      <c r="AQ94" s="364"/>
      <c r="AR94" s="364"/>
      <c r="AS94" s="364"/>
      <c r="AT94" s="605"/>
      <c r="AU94" s="363">
        <f>P94-AD94</f>
        <v>840000</v>
      </c>
      <c r="AV94" s="364"/>
      <c r="AW94" s="364"/>
      <c r="AX94" s="364"/>
      <c r="AY94" s="364"/>
      <c r="AZ94" s="364"/>
      <c r="BA94" s="364"/>
      <c r="BB94" s="364"/>
      <c r="BC94" s="364"/>
      <c r="BD94" s="364"/>
      <c r="BE94" s="364"/>
      <c r="BF94" s="364"/>
      <c r="BG94" s="364"/>
      <c r="BH94" s="364"/>
      <c r="BI94" s="106"/>
    </row>
    <row r="95" spans="2:61" ht="7.5" customHeight="1">
      <c r="B95" s="142"/>
      <c r="C95" s="142"/>
      <c r="D95" s="142"/>
      <c r="E95" s="142"/>
      <c r="F95" s="139"/>
      <c r="G95" s="407"/>
      <c r="H95" s="408"/>
      <c r="I95" s="408"/>
      <c r="J95" s="408"/>
      <c r="K95" s="408"/>
      <c r="L95" s="408"/>
      <c r="M95" s="408"/>
      <c r="N95" s="408"/>
      <c r="O95" s="409"/>
      <c r="P95" s="363"/>
      <c r="Q95" s="364"/>
      <c r="R95" s="364"/>
      <c r="S95" s="364"/>
      <c r="T95" s="364"/>
      <c r="U95" s="364"/>
      <c r="V95" s="364"/>
      <c r="W95" s="364"/>
      <c r="X95" s="364"/>
      <c r="Y95" s="364"/>
      <c r="Z95" s="364"/>
      <c r="AA95" s="364"/>
      <c r="AB95" s="364"/>
      <c r="AC95" s="605"/>
      <c r="AD95" s="363"/>
      <c r="AE95" s="364"/>
      <c r="AF95" s="364"/>
      <c r="AG95" s="364"/>
      <c r="AH95" s="364"/>
      <c r="AI95" s="364"/>
      <c r="AJ95" s="364"/>
      <c r="AK95" s="364"/>
      <c r="AL95" s="364"/>
      <c r="AM95" s="364"/>
      <c r="AN95" s="364"/>
      <c r="AO95" s="364"/>
      <c r="AP95" s="364"/>
      <c r="AQ95" s="364"/>
      <c r="AR95" s="364"/>
      <c r="AS95" s="364"/>
      <c r="AT95" s="605"/>
      <c r="AU95" s="363"/>
      <c r="AV95" s="364"/>
      <c r="AW95" s="364"/>
      <c r="AX95" s="364"/>
      <c r="AY95" s="364"/>
      <c r="AZ95" s="364"/>
      <c r="BA95" s="364"/>
      <c r="BB95" s="364"/>
      <c r="BC95" s="364"/>
      <c r="BD95" s="364"/>
      <c r="BE95" s="364"/>
      <c r="BF95" s="364"/>
      <c r="BG95" s="364"/>
      <c r="BH95" s="364"/>
      <c r="BI95" s="106"/>
    </row>
    <row r="96" spans="2:61" ht="11.25" customHeight="1">
      <c r="B96" s="142"/>
      <c r="C96" s="142"/>
      <c r="D96" s="142"/>
      <c r="E96" s="142"/>
      <c r="F96" s="139"/>
      <c r="G96" s="410"/>
      <c r="H96" s="411"/>
      <c r="I96" s="411"/>
      <c r="J96" s="411"/>
      <c r="K96" s="411"/>
      <c r="L96" s="411"/>
      <c r="M96" s="411"/>
      <c r="N96" s="411"/>
      <c r="O96" s="412"/>
      <c r="P96" s="365"/>
      <c r="Q96" s="366"/>
      <c r="R96" s="366"/>
      <c r="S96" s="366"/>
      <c r="T96" s="366"/>
      <c r="U96" s="366"/>
      <c r="V96" s="366"/>
      <c r="W96" s="366"/>
      <c r="X96" s="366"/>
      <c r="Y96" s="366"/>
      <c r="Z96" s="366"/>
      <c r="AA96" s="366"/>
      <c r="AB96" s="366"/>
      <c r="AC96" s="606"/>
      <c r="AD96" s="365"/>
      <c r="AE96" s="366"/>
      <c r="AF96" s="366"/>
      <c r="AG96" s="366"/>
      <c r="AH96" s="366"/>
      <c r="AI96" s="366"/>
      <c r="AJ96" s="366"/>
      <c r="AK96" s="366"/>
      <c r="AL96" s="366"/>
      <c r="AM96" s="366"/>
      <c r="AN96" s="366"/>
      <c r="AO96" s="366"/>
      <c r="AP96" s="366"/>
      <c r="AQ96" s="366"/>
      <c r="AR96" s="366"/>
      <c r="AS96" s="366"/>
      <c r="AT96" s="606"/>
      <c r="AU96" s="365"/>
      <c r="AV96" s="366"/>
      <c r="AW96" s="366"/>
      <c r="AX96" s="366"/>
      <c r="AY96" s="366"/>
      <c r="AZ96" s="366"/>
      <c r="BA96" s="366"/>
      <c r="BB96" s="366"/>
      <c r="BC96" s="366"/>
      <c r="BD96" s="366"/>
      <c r="BE96" s="366"/>
      <c r="BF96" s="366"/>
      <c r="BG96" s="366"/>
      <c r="BH96" s="366"/>
      <c r="BI96" s="106"/>
    </row>
    <row r="97" spans="2:61" ht="15" customHeight="1">
      <c r="B97" s="142"/>
      <c r="C97" s="142"/>
      <c r="D97" s="142"/>
      <c r="E97" s="142"/>
      <c r="F97" s="139"/>
      <c r="G97" s="404" t="s">
        <v>208</v>
      </c>
      <c r="H97" s="405"/>
      <c r="I97" s="405"/>
      <c r="J97" s="405"/>
      <c r="K97" s="405"/>
      <c r="L97" s="405"/>
      <c r="M97" s="405"/>
      <c r="N97" s="405"/>
      <c r="O97" s="406"/>
      <c r="P97" s="600" t="s">
        <v>277</v>
      </c>
      <c r="Q97" s="601"/>
      <c r="R97" s="601"/>
      <c r="S97" s="601"/>
      <c r="T97" s="601"/>
      <c r="U97" s="601"/>
      <c r="V97" s="601"/>
      <c r="W97" s="601"/>
      <c r="X97" s="601"/>
      <c r="Y97" s="601"/>
      <c r="Z97" s="601"/>
      <c r="AA97" s="601"/>
      <c r="AB97" s="601"/>
      <c r="AC97" s="602"/>
      <c r="AD97" s="600" t="s">
        <v>278</v>
      </c>
      <c r="AE97" s="601"/>
      <c r="AF97" s="601"/>
      <c r="AG97" s="601"/>
      <c r="AH97" s="601"/>
      <c r="AI97" s="601"/>
      <c r="AJ97" s="601"/>
      <c r="AK97" s="601"/>
      <c r="AL97" s="601"/>
      <c r="AM97" s="601"/>
      <c r="AN97" s="601"/>
      <c r="AO97" s="601"/>
      <c r="AP97" s="601"/>
      <c r="AQ97" s="601"/>
      <c r="AR97" s="601"/>
      <c r="AS97" s="601"/>
      <c r="AT97" s="602"/>
      <c r="AU97" s="575" t="s">
        <v>279</v>
      </c>
      <c r="AV97" s="576"/>
      <c r="AW97" s="576"/>
      <c r="AX97" s="576"/>
      <c r="AY97" s="576"/>
      <c r="AZ97" s="576"/>
      <c r="BA97" s="576"/>
      <c r="BB97" s="576"/>
      <c r="BC97" s="576"/>
      <c r="BD97" s="576"/>
      <c r="BE97" s="576"/>
      <c r="BF97" s="576"/>
      <c r="BG97" s="576"/>
      <c r="BH97" s="576"/>
      <c r="BI97" s="105"/>
    </row>
    <row r="98" spans="2:61" ht="4.5" customHeight="1">
      <c r="B98" s="142"/>
      <c r="C98" s="142"/>
      <c r="D98" s="142"/>
      <c r="E98" s="142"/>
      <c r="F98" s="139"/>
      <c r="G98" s="407"/>
      <c r="H98" s="408"/>
      <c r="I98" s="408"/>
      <c r="J98" s="408"/>
      <c r="K98" s="408"/>
      <c r="L98" s="408"/>
      <c r="M98" s="408"/>
      <c r="N98" s="408"/>
      <c r="O98" s="409"/>
      <c r="P98" s="363">
        <f>X74</f>
        <v>0</v>
      </c>
      <c r="Q98" s="364"/>
      <c r="R98" s="364"/>
      <c r="S98" s="364"/>
      <c r="T98" s="364"/>
      <c r="U98" s="364"/>
      <c r="V98" s="364"/>
      <c r="W98" s="364"/>
      <c r="X98" s="364"/>
      <c r="Y98" s="364"/>
      <c r="Z98" s="364"/>
      <c r="AA98" s="364"/>
      <c r="AB98" s="364"/>
      <c r="AC98" s="605"/>
      <c r="AD98" s="363">
        <f>BB29</f>
        <v>0</v>
      </c>
      <c r="AE98" s="364"/>
      <c r="AF98" s="364"/>
      <c r="AG98" s="364"/>
      <c r="AH98" s="364"/>
      <c r="AI98" s="364"/>
      <c r="AJ98" s="364"/>
      <c r="AK98" s="364"/>
      <c r="AL98" s="364"/>
      <c r="AM98" s="364"/>
      <c r="AN98" s="364"/>
      <c r="AO98" s="364"/>
      <c r="AP98" s="364"/>
      <c r="AQ98" s="364"/>
      <c r="AR98" s="364"/>
      <c r="AS98" s="364"/>
      <c r="AT98" s="605"/>
      <c r="AU98" s="363">
        <f>P98-AD98</f>
        <v>0</v>
      </c>
      <c r="AV98" s="364"/>
      <c r="AW98" s="364"/>
      <c r="AX98" s="364"/>
      <c r="AY98" s="364"/>
      <c r="AZ98" s="364"/>
      <c r="BA98" s="364"/>
      <c r="BB98" s="364"/>
      <c r="BC98" s="364"/>
      <c r="BD98" s="364"/>
      <c r="BE98" s="364"/>
      <c r="BF98" s="364"/>
      <c r="BG98" s="364"/>
      <c r="BH98" s="364"/>
      <c r="BI98" s="106"/>
    </row>
    <row r="99" spans="2:61" ht="7.5" customHeight="1">
      <c r="B99" s="142"/>
      <c r="C99" s="142"/>
      <c r="D99" s="142"/>
      <c r="E99" s="142"/>
      <c r="F99" s="139"/>
      <c r="G99" s="407"/>
      <c r="H99" s="408"/>
      <c r="I99" s="408"/>
      <c r="J99" s="408"/>
      <c r="K99" s="408"/>
      <c r="L99" s="408"/>
      <c r="M99" s="408"/>
      <c r="N99" s="408"/>
      <c r="O99" s="409"/>
      <c r="P99" s="363"/>
      <c r="Q99" s="364"/>
      <c r="R99" s="364"/>
      <c r="S99" s="364"/>
      <c r="T99" s="364"/>
      <c r="U99" s="364"/>
      <c r="V99" s="364"/>
      <c r="W99" s="364"/>
      <c r="X99" s="364"/>
      <c r="Y99" s="364"/>
      <c r="Z99" s="364"/>
      <c r="AA99" s="364"/>
      <c r="AB99" s="364"/>
      <c r="AC99" s="605"/>
      <c r="AD99" s="363"/>
      <c r="AE99" s="364"/>
      <c r="AF99" s="364"/>
      <c r="AG99" s="364"/>
      <c r="AH99" s="364"/>
      <c r="AI99" s="364"/>
      <c r="AJ99" s="364"/>
      <c r="AK99" s="364"/>
      <c r="AL99" s="364"/>
      <c r="AM99" s="364"/>
      <c r="AN99" s="364"/>
      <c r="AO99" s="364"/>
      <c r="AP99" s="364"/>
      <c r="AQ99" s="364"/>
      <c r="AR99" s="364"/>
      <c r="AS99" s="364"/>
      <c r="AT99" s="605"/>
      <c r="AU99" s="363"/>
      <c r="AV99" s="364"/>
      <c r="AW99" s="364"/>
      <c r="AX99" s="364"/>
      <c r="AY99" s="364"/>
      <c r="AZ99" s="364"/>
      <c r="BA99" s="364"/>
      <c r="BB99" s="364"/>
      <c r="BC99" s="364"/>
      <c r="BD99" s="364"/>
      <c r="BE99" s="364"/>
      <c r="BF99" s="364"/>
      <c r="BG99" s="364"/>
      <c r="BH99" s="364"/>
      <c r="BI99" s="106"/>
    </row>
    <row r="100" spans="2:61" ht="11.25" customHeight="1">
      <c r="B100" s="168"/>
      <c r="C100" s="168"/>
      <c r="D100" s="168"/>
      <c r="E100" s="168"/>
      <c r="F100" s="141"/>
      <c r="G100" s="410"/>
      <c r="H100" s="411"/>
      <c r="I100" s="411"/>
      <c r="J100" s="411"/>
      <c r="K100" s="411"/>
      <c r="L100" s="411"/>
      <c r="M100" s="411"/>
      <c r="N100" s="411"/>
      <c r="O100" s="412"/>
      <c r="P100" s="365"/>
      <c r="Q100" s="366"/>
      <c r="R100" s="366"/>
      <c r="S100" s="366"/>
      <c r="T100" s="366"/>
      <c r="U100" s="366"/>
      <c r="V100" s="366"/>
      <c r="W100" s="366"/>
      <c r="X100" s="366"/>
      <c r="Y100" s="366"/>
      <c r="Z100" s="366"/>
      <c r="AA100" s="366"/>
      <c r="AB100" s="366"/>
      <c r="AC100" s="606"/>
      <c r="AD100" s="365"/>
      <c r="AE100" s="366"/>
      <c r="AF100" s="366"/>
      <c r="AG100" s="366"/>
      <c r="AH100" s="366"/>
      <c r="AI100" s="366"/>
      <c r="AJ100" s="366"/>
      <c r="AK100" s="366"/>
      <c r="AL100" s="366"/>
      <c r="AM100" s="366"/>
      <c r="AN100" s="366"/>
      <c r="AO100" s="366"/>
      <c r="AP100" s="366"/>
      <c r="AQ100" s="366"/>
      <c r="AR100" s="366"/>
      <c r="AS100" s="366"/>
      <c r="AT100" s="606"/>
      <c r="AU100" s="365"/>
      <c r="AV100" s="366"/>
      <c r="AW100" s="366"/>
      <c r="AX100" s="366"/>
      <c r="AY100" s="366"/>
      <c r="AZ100" s="366"/>
      <c r="BA100" s="366"/>
      <c r="BB100" s="366"/>
      <c r="BC100" s="366"/>
      <c r="BD100" s="366"/>
      <c r="BE100" s="366"/>
      <c r="BF100" s="366"/>
      <c r="BG100" s="366"/>
      <c r="BH100" s="366"/>
      <c r="BI100" s="106"/>
    </row>
    <row r="101" spans="2:61" ht="38.25" customHeight="1">
      <c r="B101" s="570" t="s">
        <v>280</v>
      </c>
      <c r="C101" s="570"/>
      <c r="D101" s="570"/>
      <c r="E101" s="607" t="s">
        <v>209</v>
      </c>
      <c r="F101" s="607"/>
      <c r="G101" s="607"/>
      <c r="H101" s="607"/>
      <c r="I101" s="607"/>
      <c r="J101" s="607"/>
      <c r="K101" s="607"/>
      <c r="L101" s="607"/>
      <c r="M101" s="607"/>
      <c r="N101" s="570"/>
      <c r="O101" s="571"/>
      <c r="P101" s="608"/>
      <c r="Q101" s="609"/>
      <c r="R101" s="609"/>
      <c r="S101" s="609"/>
      <c r="T101" s="609"/>
      <c r="U101" s="609"/>
      <c r="V101" s="609"/>
      <c r="W101" s="609"/>
      <c r="X101" s="609"/>
      <c r="Y101" s="609"/>
      <c r="Z101" s="609"/>
      <c r="AA101" s="609"/>
      <c r="AB101" s="609"/>
      <c r="AC101" s="610"/>
      <c r="AD101" s="608"/>
      <c r="AE101" s="609"/>
      <c r="AF101" s="609"/>
      <c r="AG101" s="609"/>
      <c r="AH101" s="609"/>
      <c r="AI101" s="609"/>
      <c r="AJ101" s="609"/>
      <c r="AK101" s="609"/>
      <c r="AL101" s="609"/>
      <c r="AM101" s="609"/>
      <c r="AN101" s="609"/>
      <c r="AO101" s="609"/>
      <c r="AP101" s="609"/>
      <c r="AQ101" s="609"/>
      <c r="AR101" s="609"/>
      <c r="AS101" s="609"/>
      <c r="AT101" s="610"/>
      <c r="AU101" s="611">
        <f>AU94+AU98</f>
        <v>840000</v>
      </c>
      <c r="AV101" s="612"/>
      <c r="AW101" s="612"/>
      <c r="AX101" s="612"/>
      <c r="AY101" s="612"/>
      <c r="AZ101" s="612"/>
      <c r="BA101" s="612"/>
      <c r="BB101" s="612"/>
      <c r="BC101" s="612"/>
      <c r="BD101" s="612"/>
      <c r="BE101" s="612"/>
      <c r="BF101" s="612"/>
      <c r="BG101" s="612"/>
      <c r="BH101" s="612"/>
      <c r="BI101" s="107"/>
    </row>
    <row r="102" spans="2:61" ht="38.25" customHeight="1">
      <c r="B102" s="570" t="s">
        <v>280</v>
      </c>
      <c r="C102" s="570"/>
      <c r="D102" s="570"/>
      <c r="E102" s="607" t="s">
        <v>210</v>
      </c>
      <c r="F102" s="607"/>
      <c r="G102" s="607"/>
      <c r="H102" s="607"/>
      <c r="I102" s="607"/>
      <c r="J102" s="607"/>
      <c r="K102" s="607"/>
      <c r="L102" s="607"/>
      <c r="M102" s="607"/>
      <c r="N102" s="570"/>
      <c r="O102" s="571"/>
      <c r="P102" s="608"/>
      <c r="Q102" s="609"/>
      <c r="R102" s="609"/>
      <c r="S102" s="609"/>
      <c r="T102" s="609"/>
      <c r="U102" s="609"/>
      <c r="V102" s="609"/>
      <c r="W102" s="609"/>
      <c r="X102" s="609"/>
      <c r="Y102" s="609"/>
      <c r="Z102" s="609"/>
      <c r="AA102" s="609"/>
      <c r="AB102" s="609"/>
      <c r="AC102" s="610"/>
      <c r="AD102" s="608"/>
      <c r="AE102" s="609"/>
      <c r="AF102" s="609"/>
      <c r="AG102" s="609"/>
      <c r="AH102" s="609"/>
      <c r="AI102" s="609"/>
      <c r="AJ102" s="609"/>
      <c r="AK102" s="609"/>
      <c r="AL102" s="609"/>
      <c r="AM102" s="609"/>
      <c r="AN102" s="609"/>
      <c r="AO102" s="609"/>
      <c r="AP102" s="609"/>
      <c r="AQ102" s="609"/>
      <c r="AR102" s="609"/>
      <c r="AS102" s="609"/>
      <c r="AT102" s="610"/>
      <c r="AU102" s="611">
        <f>AU98</f>
        <v>0</v>
      </c>
      <c r="AV102" s="612"/>
      <c r="AW102" s="612"/>
      <c r="AX102" s="612"/>
      <c r="AY102" s="612"/>
      <c r="AZ102" s="612"/>
      <c r="BA102" s="612"/>
      <c r="BB102" s="612"/>
      <c r="BC102" s="612"/>
      <c r="BD102" s="612"/>
      <c r="BE102" s="612"/>
      <c r="BF102" s="612"/>
      <c r="BG102" s="612"/>
      <c r="BH102" s="612"/>
      <c r="BI102" s="107"/>
    </row>
    <row r="103" spans="2:78" ht="22.5" customHeight="1">
      <c r="B103" s="91"/>
      <c r="C103" s="91"/>
      <c r="D103" s="91"/>
      <c r="E103" s="91"/>
      <c r="F103" s="91"/>
      <c r="G103" s="91"/>
      <c r="H103" s="91"/>
      <c r="I103" s="91"/>
      <c r="J103" s="91"/>
      <c r="K103" s="91"/>
      <c r="L103" s="91"/>
      <c r="M103" s="91"/>
      <c r="N103" s="91"/>
      <c r="O103" s="91"/>
      <c r="P103" s="91"/>
      <c r="Q103" s="556" t="s">
        <v>281</v>
      </c>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91"/>
      <c r="AW103" s="91"/>
      <c r="AX103" s="91"/>
      <c r="AY103" s="91"/>
      <c r="AZ103" s="91"/>
      <c r="BA103" s="91"/>
      <c r="BB103" s="91"/>
      <c r="BC103" s="91"/>
      <c r="BD103" s="91"/>
      <c r="BE103" s="91"/>
      <c r="BF103" s="91"/>
      <c r="BG103" s="91"/>
      <c r="BH103" s="91"/>
      <c r="BI103" s="101"/>
      <c r="BN103" s="539"/>
      <c r="BO103" s="108"/>
      <c r="BZ103" s="539"/>
    </row>
    <row r="104" spans="2:78" ht="112.5" customHeight="1">
      <c r="B104" s="613"/>
      <c r="C104" s="613"/>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13"/>
      <c r="AL104" s="613"/>
      <c r="AM104" s="613"/>
      <c r="AN104" s="613"/>
      <c r="AO104" s="613"/>
      <c r="AP104" s="613"/>
      <c r="AQ104" s="613"/>
      <c r="AR104" s="613"/>
      <c r="AS104" s="613"/>
      <c r="AT104" s="613"/>
      <c r="AU104" s="613"/>
      <c r="AV104" s="613"/>
      <c r="AW104" s="613"/>
      <c r="AX104" s="613"/>
      <c r="AY104" s="613"/>
      <c r="AZ104" s="613"/>
      <c r="BA104" s="613"/>
      <c r="BB104" s="613"/>
      <c r="BC104" s="613"/>
      <c r="BD104" s="613"/>
      <c r="BE104" s="613"/>
      <c r="BF104" s="613"/>
      <c r="BG104" s="613"/>
      <c r="BH104" s="613"/>
      <c r="BI104" s="109"/>
      <c r="BN104" s="539"/>
      <c r="BO104" s="95"/>
      <c r="BZ104" s="539"/>
    </row>
    <row r="105" spans="66:78" ht="15">
      <c r="BN105" s="539"/>
      <c r="BO105" s="95"/>
      <c r="BZ105" s="539"/>
    </row>
  </sheetData>
  <sheetProtection/>
  <mergeCells count="310">
    <mergeCell ref="AD102:AT102"/>
    <mergeCell ref="AU102:BH102"/>
    <mergeCell ref="Q103:AU103"/>
    <mergeCell ref="BN103:BN105"/>
    <mergeCell ref="BZ103:BZ105"/>
    <mergeCell ref="B104:BH104"/>
    <mergeCell ref="B101:D101"/>
    <mergeCell ref="E101:M101"/>
    <mergeCell ref="B102:D102"/>
    <mergeCell ref="E102:M102"/>
    <mergeCell ref="N102:O102"/>
    <mergeCell ref="P102:AC102"/>
    <mergeCell ref="N101:O101"/>
    <mergeCell ref="P101:AC101"/>
    <mergeCell ref="AU97:BH97"/>
    <mergeCell ref="P98:AC100"/>
    <mergeCell ref="AD98:AT100"/>
    <mergeCell ref="AU98:BH100"/>
    <mergeCell ref="AD101:AT101"/>
    <mergeCell ref="AU101:BH101"/>
    <mergeCell ref="AD97:AT97"/>
    <mergeCell ref="AU93:BH93"/>
    <mergeCell ref="P94:AC96"/>
    <mergeCell ref="AD94:AT96"/>
    <mergeCell ref="AU94:BH96"/>
    <mergeCell ref="B93:F100"/>
    <mergeCell ref="G93:O96"/>
    <mergeCell ref="P93:AC93"/>
    <mergeCell ref="AD93:AT93"/>
    <mergeCell ref="G97:O100"/>
    <mergeCell ref="P97:AC97"/>
    <mergeCell ref="BM89:BS91"/>
    <mergeCell ref="P90:AC92"/>
    <mergeCell ref="AD90:AT92"/>
    <mergeCell ref="AD88:AT88"/>
    <mergeCell ref="AU88:BH88"/>
    <mergeCell ref="AU89:BH92"/>
    <mergeCell ref="AU86:BH87"/>
    <mergeCell ref="P88:AC88"/>
    <mergeCell ref="B89:D92"/>
    <mergeCell ref="E89:M90"/>
    <mergeCell ref="N89:O92"/>
    <mergeCell ref="P89:AA89"/>
    <mergeCell ref="E91:M92"/>
    <mergeCell ref="AB89:AC89"/>
    <mergeCell ref="AS89:AT89"/>
    <mergeCell ref="L77:M78"/>
    <mergeCell ref="N77:O77"/>
    <mergeCell ref="K83:BB83"/>
    <mergeCell ref="B84:D88"/>
    <mergeCell ref="E84:M88"/>
    <mergeCell ref="N84:O88"/>
    <mergeCell ref="P84:AC85"/>
    <mergeCell ref="AD84:AT87"/>
    <mergeCell ref="AU84:BH85"/>
    <mergeCell ref="P86:AC87"/>
    <mergeCell ref="N78:O78"/>
    <mergeCell ref="F72:V73"/>
    <mergeCell ref="AF78:AX80"/>
    <mergeCell ref="AY78:BA82"/>
    <mergeCell ref="BB78:BH82"/>
    <mergeCell ref="F79:V81"/>
    <mergeCell ref="W79:W82"/>
    <mergeCell ref="X79:AE82"/>
    <mergeCell ref="AF81:AX82"/>
    <mergeCell ref="F82:V82"/>
    <mergeCell ref="AY72:BA77"/>
    <mergeCell ref="BB72:BH77"/>
    <mergeCell ref="F74:V76"/>
    <mergeCell ref="W74:W78"/>
    <mergeCell ref="X74:AE78"/>
    <mergeCell ref="AH75:AX77"/>
    <mergeCell ref="F77:J78"/>
    <mergeCell ref="K77:K78"/>
    <mergeCell ref="P77:P78"/>
    <mergeCell ref="Q77:V78"/>
    <mergeCell ref="BR65:BR68"/>
    <mergeCell ref="C67:E82"/>
    <mergeCell ref="F67:V69"/>
    <mergeCell ref="W67:W73"/>
    <mergeCell ref="X67:AE73"/>
    <mergeCell ref="BN69:BN70"/>
    <mergeCell ref="BO69:BO70"/>
    <mergeCell ref="BP69:BP70"/>
    <mergeCell ref="BQ69:BQ70"/>
    <mergeCell ref="BR69:BR70"/>
    <mergeCell ref="AY65:BA71"/>
    <mergeCell ref="BB65:BH71"/>
    <mergeCell ref="BN65:BN68"/>
    <mergeCell ref="K64:P66"/>
    <mergeCell ref="F65:J66"/>
    <mergeCell ref="Q65:V66"/>
    <mergeCell ref="AH65:AX71"/>
    <mergeCell ref="F70:V71"/>
    <mergeCell ref="AY57:BA64"/>
    <mergeCell ref="BB57:BH64"/>
    <mergeCell ref="BN59:BR64"/>
    <mergeCell ref="AH61:AX64"/>
    <mergeCell ref="BN56:BN58"/>
    <mergeCell ref="BO56:BO58"/>
    <mergeCell ref="BP56:BP58"/>
    <mergeCell ref="BQ56:BQ58"/>
    <mergeCell ref="BN54:BN55"/>
    <mergeCell ref="BO54:BO55"/>
    <mergeCell ref="BP54:BP55"/>
    <mergeCell ref="BQ54:BQ55"/>
    <mergeCell ref="BR54:BR55"/>
    <mergeCell ref="BR56:BR58"/>
    <mergeCell ref="F49:V51"/>
    <mergeCell ref="W49:W54"/>
    <mergeCell ref="X49:AE54"/>
    <mergeCell ref="F52:V54"/>
    <mergeCell ref="F55:V59"/>
    <mergeCell ref="BN49:BR53"/>
    <mergeCell ref="AH50:AX53"/>
    <mergeCell ref="AY50:BA56"/>
    <mergeCell ref="BB50:BH56"/>
    <mergeCell ref="AH54:AX56"/>
    <mergeCell ref="P46:P48"/>
    <mergeCell ref="Q46:V48"/>
    <mergeCell ref="N48:O48"/>
    <mergeCell ref="F43:V45"/>
    <mergeCell ref="F46:I48"/>
    <mergeCell ref="J46:J48"/>
    <mergeCell ref="K46:M48"/>
    <mergeCell ref="N46:O47"/>
    <mergeCell ref="F60:V63"/>
    <mergeCell ref="W60:W66"/>
    <mergeCell ref="X60:AE66"/>
    <mergeCell ref="BN35:BT37"/>
    <mergeCell ref="N36:O36"/>
    <mergeCell ref="F37:V42"/>
    <mergeCell ref="W37:W42"/>
    <mergeCell ref="X37:AE42"/>
    <mergeCell ref="AY44:BA49"/>
    <mergeCell ref="BB44:BH49"/>
    <mergeCell ref="W55:W59"/>
    <mergeCell ref="X55:AE59"/>
    <mergeCell ref="AH48:AX49"/>
    <mergeCell ref="AH44:AX47"/>
    <mergeCell ref="W43:W48"/>
    <mergeCell ref="X43:AE48"/>
    <mergeCell ref="AF44:AG77"/>
    <mergeCell ref="AH57:AX60"/>
    <mergeCell ref="AH72:AX74"/>
    <mergeCell ref="AH27:AI43"/>
    <mergeCell ref="AJ38:AX40"/>
    <mergeCell ref="AY38:BA43"/>
    <mergeCell ref="BB38:BH43"/>
    <mergeCell ref="BN38:BT40"/>
    <mergeCell ref="AJ41:AX43"/>
    <mergeCell ref="BB32:BH37"/>
    <mergeCell ref="X33:AE36"/>
    <mergeCell ref="F35:J36"/>
    <mergeCell ref="K35:K36"/>
    <mergeCell ref="L35:M36"/>
    <mergeCell ref="N35:O35"/>
    <mergeCell ref="P35:P36"/>
    <mergeCell ref="Q35:V36"/>
    <mergeCell ref="AJ27:AX29"/>
    <mergeCell ref="AY27:BA31"/>
    <mergeCell ref="BB27:BH27"/>
    <mergeCell ref="BN27:BO30"/>
    <mergeCell ref="BN31:BO34"/>
    <mergeCell ref="BB29:BH31"/>
    <mergeCell ref="AJ30:AX31"/>
    <mergeCell ref="AJ32:AX37"/>
    <mergeCell ref="AY32:BA37"/>
    <mergeCell ref="B27:B82"/>
    <mergeCell ref="C27:E66"/>
    <mergeCell ref="F27:V28"/>
    <mergeCell ref="W27:W32"/>
    <mergeCell ref="X27:AE32"/>
    <mergeCell ref="AF27:AG43"/>
    <mergeCell ref="F29:V30"/>
    <mergeCell ref="F31:V32"/>
    <mergeCell ref="F33:V34"/>
    <mergeCell ref="W33:W36"/>
    <mergeCell ref="BD23:BH25"/>
    <mergeCell ref="I26:BD26"/>
    <mergeCell ref="BP26:BR26"/>
    <mergeCell ref="X23:AC25"/>
    <mergeCell ref="AD23:AL25"/>
    <mergeCell ref="AM23:AT25"/>
    <mergeCell ref="AU23:BC25"/>
    <mergeCell ref="BP21:BQ22"/>
    <mergeCell ref="BS21:BT22"/>
    <mergeCell ref="BD22:BH22"/>
    <mergeCell ref="BP23:BQ25"/>
    <mergeCell ref="BS23:BT25"/>
    <mergeCell ref="AM20:AT21"/>
    <mergeCell ref="BS19:BT20"/>
    <mergeCell ref="AU20:BC21"/>
    <mergeCell ref="BD20:BH21"/>
    <mergeCell ref="BN23:BO25"/>
    <mergeCell ref="B22:U23"/>
    <mergeCell ref="V22:W25"/>
    <mergeCell ref="X22:AC22"/>
    <mergeCell ref="B24:F25"/>
    <mergeCell ref="G24:G25"/>
    <mergeCell ref="H24:L25"/>
    <mergeCell ref="M24:O24"/>
    <mergeCell ref="P24:P25"/>
    <mergeCell ref="Q24:U25"/>
    <mergeCell ref="M25:O25"/>
    <mergeCell ref="AU22:BC22"/>
    <mergeCell ref="B20:U21"/>
    <mergeCell ref="V20:W21"/>
    <mergeCell ref="X20:AC21"/>
    <mergeCell ref="AD20:AL21"/>
    <mergeCell ref="BE18:BH19"/>
    <mergeCell ref="D18:U19"/>
    <mergeCell ref="V18:W19"/>
    <mergeCell ref="X18:X19"/>
    <mergeCell ref="AN18:AT19"/>
    <mergeCell ref="Y16:AC17"/>
    <mergeCell ref="AN16:AT17"/>
    <mergeCell ref="BN21:BO22"/>
    <mergeCell ref="Y18:AC19"/>
    <mergeCell ref="AD18:AD19"/>
    <mergeCell ref="AE18:AL19"/>
    <mergeCell ref="AM18:AM19"/>
    <mergeCell ref="AD16:AD17"/>
    <mergeCell ref="AD22:AL22"/>
    <mergeCell ref="AM22:AT22"/>
    <mergeCell ref="BS13:BV14"/>
    <mergeCell ref="D14:U15"/>
    <mergeCell ref="V14:W15"/>
    <mergeCell ref="X14:AC15"/>
    <mergeCell ref="AD14:AL15"/>
    <mergeCell ref="AE16:AL17"/>
    <mergeCell ref="AM16:AM17"/>
    <mergeCell ref="D16:U17"/>
    <mergeCell ref="V16:W17"/>
    <mergeCell ref="X16:X17"/>
    <mergeCell ref="BN17:BO18"/>
    <mergeCell ref="BP17:BQ18"/>
    <mergeCell ref="AM14:AT15"/>
    <mergeCell ref="AU14:BC15"/>
    <mergeCell ref="AU18:AU19"/>
    <mergeCell ref="AV18:BC19"/>
    <mergeCell ref="BD18:BD19"/>
    <mergeCell ref="BN19:BO20"/>
    <mergeCell ref="BW14:BW15"/>
    <mergeCell ref="BJ15:BJ20"/>
    <mergeCell ref="BS11:BV12"/>
    <mergeCell ref="AU16:AU17"/>
    <mergeCell ref="AV16:BC17"/>
    <mergeCell ref="BD16:BD17"/>
    <mergeCell ref="BE16:BH17"/>
    <mergeCell ref="BW16:BW17"/>
    <mergeCell ref="BS17:BT18"/>
    <mergeCell ref="BP19:BQ20"/>
    <mergeCell ref="BW8:BW10"/>
    <mergeCell ref="BR9:BR10"/>
    <mergeCell ref="BS9:BV10"/>
    <mergeCell ref="D10:U13"/>
    <mergeCell ref="V10:W13"/>
    <mergeCell ref="X10:AC13"/>
    <mergeCell ref="AD10:AL13"/>
    <mergeCell ref="AM10:AT13"/>
    <mergeCell ref="AU10:BC13"/>
    <mergeCell ref="BW11:BW13"/>
    <mergeCell ref="BS6:BV8"/>
    <mergeCell ref="D7:U9"/>
    <mergeCell ref="X7:AC9"/>
    <mergeCell ref="AD7:AL9"/>
    <mergeCell ref="AM7:AT9"/>
    <mergeCell ref="AU7:BC9"/>
    <mergeCell ref="BN8:BO11"/>
    <mergeCell ref="BR11:BR12"/>
    <mergeCell ref="BD10:BH13"/>
    <mergeCell ref="AR5:AT6"/>
    <mergeCell ref="AU5:AV6"/>
    <mergeCell ref="AW5:AZ6"/>
    <mergeCell ref="BA5:BC6"/>
    <mergeCell ref="BN12:BQ14"/>
    <mergeCell ref="BJ13:BJ14"/>
    <mergeCell ref="BR13:BR14"/>
    <mergeCell ref="BD14:BH15"/>
    <mergeCell ref="AD5:AF6"/>
    <mergeCell ref="AG5:AJ6"/>
    <mergeCell ref="AK5:AL6"/>
    <mergeCell ref="BR4:BR5"/>
    <mergeCell ref="BD5:BE6"/>
    <mergeCell ref="BF5:BG6"/>
    <mergeCell ref="BH5:BH6"/>
    <mergeCell ref="BJ5:BJ12"/>
    <mergeCell ref="BR6:BR8"/>
    <mergeCell ref="BD7:BH9"/>
    <mergeCell ref="AM5:AN6"/>
    <mergeCell ref="AO5:AQ6"/>
    <mergeCell ref="BN4:BO7"/>
    <mergeCell ref="BW4:BW7"/>
    <mergeCell ref="B5:C19"/>
    <mergeCell ref="D5:U6"/>
    <mergeCell ref="V5:W9"/>
    <mergeCell ref="X5:Y6"/>
    <mergeCell ref="Z5:AA6"/>
    <mergeCell ref="AC5:AC6"/>
    <mergeCell ref="BO65:BO68"/>
    <mergeCell ref="BP65:BP68"/>
    <mergeCell ref="BQ65:BQ68"/>
    <mergeCell ref="BS28:BV31"/>
    <mergeCell ref="J1:BA1"/>
    <mergeCell ref="B3:E3"/>
    <mergeCell ref="F3:I3"/>
    <mergeCell ref="J3:L3"/>
    <mergeCell ref="AT3:AW3"/>
    <mergeCell ref="AX3:BH3"/>
  </mergeCells>
  <dataValidations count="2">
    <dataValidation type="list" allowBlank="1" showInputMessage="1" showErrorMessage="1" sqref="AD10 AM10 AU10 BD10 X10">
      <formula1>$BW$8:$BW$20</formula1>
    </dataValidation>
    <dataValidation type="list" allowBlank="1" showInputMessage="1" showErrorMessage="1" sqref="AG5 AO5 Z5 BF5 AW5">
      <formula1>$BR$6:$BR$14</formula1>
    </dataValidation>
  </dataValidation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2"/>
  <sheetViews>
    <sheetView showGridLines="0" showRowColHeaders="0" zoomScalePageLayoutView="0" workbookViewId="0" topLeftCell="A1">
      <selection activeCell="S42" sqref="S42:T42"/>
    </sheetView>
  </sheetViews>
  <sheetFormatPr defaultColWidth="9.00390625" defaultRowHeight="13.5"/>
  <cols>
    <col min="1" max="1" width="3.75390625" style="0" customWidth="1"/>
    <col min="2" max="2" width="5.375" style="0" customWidth="1"/>
    <col min="3" max="3" width="2.25390625" style="0" customWidth="1"/>
    <col min="4" max="4" width="21.375" style="0" customWidth="1"/>
    <col min="5" max="5" width="58.50390625" style="0" customWidth="1"/>
    <col min="6" max="6" width="13.75390625" style="0" customWidth="1"/>
    <col min="8" max="8" width="3.25390625" style="0" hidden="1" customWidth="1"/>
    <col min="9" max="9" width="6.25390625" style="0" hidden="1" customWidth="1"/>
    <col min="10" max="10" width="6.125" style="0" hidden="1" customWidth="1"/>
    <col min="11" max="11" width="5.375" style="0" hidden="1" customWidth="1"/>
    <col min="12" max="12" width="6.25390625" style="0" hidden="1" customWidth="1"/>
  </cols>
  <sheetData>
    <row r="1" spans="1:6" ht="13.5" customHeight="1">
      <c r="A1" s="640" t="s">
        <v>282</v>
      </c>
      <c r="B1" s="640"/>
      <c r="C1" s="640"/>
      <c r="D1" s="640"/>
      <c r="E1" s="640"/>
      <c r="F1" s="640"/>
    </row>
    <row r="2" spans="1:6" ht="63.75" customHeight="1">
      <c r="A2" s="636" t="s">
        <v>283</v>
      </c>
      <c r="B2" s="636"/>
      <c r="C2" s="636"/>
      <c r="D2" s="636"/>
      <c r="E2" s="636"/>
      <c r="F2" s="636"/>
    </row>
    <row r="3" spans="1:6" ht="15" customHeight="1">
      <c r="A3" s="636" t="s">
        <v>284</v>
      </c>
      <c r="B3" s="636"/>
      <c r="C3" s="636"/>
      <c r="D3" s="636"/>
      <c r="E3" s="636"/>
      <c r="F3" s="636"/>
    </row>
    <row r="4" spans="1:6" ht="15" customHeight="1">
      <c r="A4" s="636" t="s">
        <v>285</v>
      </c>
      <c r="B4" s="636"/>
      <c r="C4" s="636"/>
      <c r="D4" s="636"/>
      <c r="E4" s="636"/>
      <c r="F4" s="636"/>
    </row>
    <row r="5" spans="1:6" ht="15" customHeight="1">
      <c r="A5" s="636" t="s">
        <v>286</v>
      </c>
      <c r="B5" s="636"/>
      <c r="C5" s="636"/>
      <c r="D5" s="636"/>
      <c r="E5" s="636"/>
      <c r="F5" s="636"/>
    </row>
    <row r="6" spans="1:6" ht="15" customHeight="1">
      <c r="A6" s="636" t="s">
        <v>287</v>
      </c>
      <c r="B6" s="636"/>
      <c r="C6" s="636"/>
      <c r="D6" s="636"/>
      <c r="E6" s="636"/>
      <c r="F6" s="636"/>
    </row>
    <row r="7" spans="1:6" ht="15" customHeight="1">
      <c r="A7" s="1" t="s">
        <v>288</v>
      </c>
      <c r="B7" s="636" t="s">
        <v>289</v>
      </c>
      <c r="C7" s="636"/>
      <c r="D7" s="636"/>
      <c r="E7" s="636"/>
      <c r="F7" s="636"/>
    </row>
    <row r="8" spans="1:6" ht="15" customHeight="1">
      <c r="A8" s="1" t="s">
        <v>290</v>
      </c>
      <c r="B8" s="636" t="s">
        <v>291</v>
      </c>
      <c r="C8" s="636"/>
      <c r="D8" s="636"/>
      <c r="E8" s="636"/>
      <c r="F8" s="636"/>
    </row>
    <row r="9" spans="1:6" ht="15" customHeight="1">
      <c r="A9" s="1" t="s">
        <v>292</v>
      </c>
      <c r="B9" s="636" t="s">
        <v>293</v>
      </c>
      <c r="C9" s="636"/>
      <c r="D9" s="636"/>
      <c r="E9" s="636"/>
      <c r="F9" s="636"/>
    </row>
    <row r="10" spans="1:6" ht="15" customHeight="1">
      <c r="A10" s="636" t="s">
        <v>294</v>
      </c>
      <c r="B10" s="636"/>
      <c r="C10" s="636"/>
      <c r="D10" s="636"/>
      <c r="E10" s="636"/>
      <c r="F10" s="636"/>
    </row>
    <row r="11" spans="1:8" ht="15" customHeight="1">
      <c r="A11" s="1" t="s">
        <v>295</v>
      </c>
      <c r="B11" s="636" t="s">
        <v>296</v>
      </c>
      <c r="C11" s="636"/>
      <c r="D11" s="636"/>
      <c r="E11" s="636"/>
      <c r="F11" s="636"/>
      <c r="H11" s="110">
        <v>75</v>
      </c>
    </row>
    <row r="12" spans="1:8" ht="15" customHeight="1">
      <c r="A12" s="636" t="s">
        <v>297</v>
      </c>
      <c r="B12" s="636"/>
      <c r="C12" s="636"/>
      <c r="D12" s="636"/>
      <c r="E12" s="636"/>
      <c r="F12" s="636"/>
      <c r="H12" s="111">
        <v>100</v>
      </c>
    </row>
    <row r="13" spans="1:11" ht="2.25" customHeight="1">
      <c r="A13" s="639">
        <v>75</v>
      </c>
      <c r="B13" s="639"/>
      <c r="C13" s="639"/>
      <c r="D13" s="639"/>
      <c r="E13" s="639"/>
      <c r="F13" s="639"/>
      <c r="K13" s="112">
        <v>75</v>
      </c>
    </row>
    <row r="14" spans="1:11" ht="13.5" customHeight="1">
      <c r="A14" s="1" t="s">
        <v>298</v>
      </c>
      <c r="B14" s="636" t="s">
        <v>299</v>
      </c>
      <c r="C14" s="636"/>
      <c r="D14" s="636"/>
      <c r="E14" s="636"/>
      <c r="F14" s="1" t="s">
        <v>300</v>
      </c>
      <c r="K14" s="112"/>
    </row>
    <row r="15" spans="1:6" ht="2.25" customHeight="1">
      <c r="A15" s="639">
        <v>100</v>
      </c>
      <c r="B15" s="639"/>
      <c r="C15" s="639"/>
      <c r="D15" s="639"/>
      <c r="E15" s="639"/>
      <c r="F15" s="639"/>
    </row>
    <row r="16" spans="1:6" ht="13.5" customHeight="1">
      <c r="A16" s="636" t="s">
        <v>301</v>
      </c>
      <c r="B16" s="636"/>
      <c r="C16" s="636"/>
      <c r="D16" s="636"/>
      <c r="E16" s="636"/>
      <c r="F16" s="636"/>
    </row>
    <row r="17" spans="1:6" ht="13.5" customHeight="1">
      <c r="A17" s="1" t="s">
        <v>302</v>
      </c>
      <c r="B17" s="636" t="s">
        <v>303</v>
      </c>
      <c r="C17" s="636"/>
      <c r="D17" s="636"/>
      <c r="E17" s="636"/>
      <c r="F17" s="636"/>
    </row>
    <row r="18" spans="1:6" ht="7.5" customHeight="1">
      <c r="A18" s="636" t="s">
        <v>304</v>
      </c>
      <c r="B18" s="636"/>
      <c r="C18" s="636"/>
      <c r="D18" s="636"/>
      <c r="E18" s="636"/>
      <c r="F18" s="636"/>
    </row>
    <row r="19" spans="1:6" ht="13.5" customHeight="1">
      <c r="A19" s="636" t="s">
        <v>305</v>
      </c>
      <c r="B19" s="636"/>
      <c r="C19" s="636"/>
      <c r="D19" s="636"/>
      <c r="E19" s="636" t="s">
        <v>306</v>
      </c>
      <c r="F19" s="636"/>
    </row>
    <row r="20" spans="1:6" ht="9" customHeight="1">
      <c r="A20" s="636" t="s">
        <v>307</v>
      </c>
      <c r="B20" s="636"/>
      <c r="C20" s="636"/>
      <c r="D20" s="636"/>
      <c r="E20" s="636"/>
      <c r="F20" s="636"/>
    </row>
    <row r="21" spans="1:6" ht="13.5" customHeight="1">
      <c r="A21" s="636" t="s">
        <v>308</v>
      </c>
      <c r="B21" s="636"/>
      <c r="C21" s="1" t="s">
        <v>288</v>
      </c>
      <c r="D21" s="636" t="s">
        <v>309</v>
      </c>
      <c r="E21" s="636"/>
      <c r="F21" s="636"/>
    </row>
    <row r="22" spans="1:12" ht="13.5" customHeight="1">
      <c r="A22" s="636" t="s">
        <v>310</v>
      </c>
      <c r="B22" s="636"/>
      <c r="C22" s="636"/>
      <c r="D22" s="636"/>
      <c r="E22" s="636"/>
      <c r="F22" s="636"/>
      <c r="I22" s="50"/>
      <c r="J22" s="637" t="s">
        <v>311</v>
      </c>
      <c r="K22" s="637"/>
      <c r="L22" s="50"/>
    </row>
    <row r="23" spans="1:11" ht="13.5" customHeight="1">
      <c r="A23" s="636" t="s">
        <v>312</v>
      </c>
      <c r="B23" s="636"/>
      <c r="C23" s="636"/>
      <c r="D23" s="636"/>
      <c r="E23" s="636"/>
      <c r="F23" s="636"/>
      <c r="J23" s="638" t="s">
        <v>313</v>
      </c>
      <c r="K23" s="638"/>
    </row>
    <row r="24" spans="1:6" ht="13.5" customHeight="1">
      <c r="A24" s="636" t="s">
        <v>314</v>
      </c>
      <c r="B24" s="636"/>
      <c r="C24" s="636"/>
      <c r="D24" s="636"/>
      <c r="E24" s="636"/>
      <c r="F24" s="636"/>
    </row>
    <row r="25" spans="1:6" ht="13.5" customHeight="1">
      <c r="A25" s="636" t="s">
        <v>315</v>
      </c>
      <c r="B25" s="636"/>
      <c r="C25" s="636"/>
      <c r="D25" s="636"/>
      <c r="E25" s="636"/>
      <c r="F25" s="636"/>
    </row>
    <row r="26" spans="1:6" ht="13.5" customHeight="1">
      <c r="A26" s="636" t="s">
        <v>316</v>
      </c>
      <c r="B26" s="636"/>
      <c r="C26" s="636"/>
      <c r="D26" s="636"/>
      <c r="E26" s="636"/>
      <c r="F26" s="636"/>
    </row>
    <row r="27" spans="1:6" ht="13.5" customHeight="1">
      <c r="A27" s="636" t="s">
        <v>317</v>
      </c>
      <c r="B27" s="636"/>
      <c r="C27" s="636"/>
      <c r="D27" s="636"/>
      <c r="E27" s="636"/>
      <c r="F27" s="636"/>
    </row>
    <row r="28" spans="1:6" ht="14.25" customHeight="1">
      <c r="A28" s="636" t="s">
        <v>318</v>
      </c>
      <c r="B28" s="636"/>
      <c r="C28" s="636"/>
      <c r="D28" s="636" t="s">
        <v>319</v>
      </c>
      <c r="E28" s="636"/>
      <c r="F28" s="636"/>
    </row>
    <row r="29" spans="1:6" ht="15" customHeight="1">
      <c r="A29" s="636" t="s">
        <v>320</v>
      </c>
      <c r="B29" s="636"/>
      <c r="C29" s="636"/>
      <c r="D29" s="636"/>
      <c r="E29" s="636"/>
      <c r="F29" s="636"/>
    </row>
    <row r="30" spans="1:6" ht="17.25" customHeight="1">
      <c r="A30" s="1" t="s">
        <v>321</v>
      </c>
      <c r="B30" s="636" t="s">
        <v>322</v>
      </c>
      <c r="C30" s="636"/>
      <c r="D30" s="636"/>
      <c r="E30" s="636"/>
      <c r="F30" s="636"/>
    </row>
    <row r="31" spans="1:6" ht="18" customHeight="1">
      <c r="A31" s="636" t="s">
        <v>323</v>
      </c>
      <c r="B31" s="636"/>
      <c r="C31" s="636"/>
      <c r="D31" s="636"/>
      <c r="E31" s="636"/>
      <c r="F31" s="636"/>
    </row>
    <row r="32" spans="1:6" ht="18" customHeight="1">
      <c r="A32" s="1" t="s">
        <v>324</v>
      </c>
      <c r="B32" s="636" t="s">
        <v>325</v>
      </c>
      <c r="C32" s="636"/>
      <c r="D32" s="636"/>
      <c r="E32" s="636"/>
      <c r="F32" s="636"/>
    </row>
    <row r="33" spans="1:6" ht="18" customHeight="1">
      <c r="A33" s="636" t="s">
        <v>323</v>
      </c>
      <c r="B33" s="636"/>
      <c r="C33" s="636"/>
      <c r="D33" s="636"/>
      <c r="E33" s="636"/>
      <c r="F33" s="636"/>
    </row>
    <row r="34" spans="1:6" ht="14.25" customHeight="1">
      <c r="A34" s="1" t="s">
        <v>326</v>
      </c>
      <c r="B34" s="636" t="s">
        <v>327</v>
      </c>
      <c r="C34" s="636"/>
      <c r="D34" s="636"/>
      <c r="E34" s="636"/>
      <c r="F34" s="636"/>
    </row>
    <row r="35" spans="1:6" ht="13.5" customHeight="1">
      <c r="A35" s="636" t="s">
        <v>328</v>
      </c>
      <c r="B35" s="636"/>
      <c r="C35" s="636"/>
      <c r="D35" s="636"/>
      <c r="E35" s="636"/>
      <c r="F35" s="636"/>
    </row>
    <row r="36" spans="1:6" ht="13.5" customHeight="1">
      <c r="A36" s="636" t="s">
        <v>329</v>
      </c>
      <c r="B36" s="636"/>
      <c r="C36" s="636"/>
      <c r="D36" s="636"/>
      <c r="E36" s="636"/>
      <c r="F36" s="636"/>
    </row>
    <row r="37" spans="1:6" ht="13.5" customHeight="1">
      <c r="A37" s="636" t="s">
        <v>330</v>
      </c>
      <c r="B37" s="636"/>
      <c r="C37" s="636"/>
      <c r="D37" s="636"/>
      <c r="E37" s="636"/>
      <c r="F37" s="636"/>
    </row>
    <row r="38" spans="1:6" ht="15" customHeight="1">
      <c r="A38" s="1" t="s">
        <v>331</v>
      </c>
      <c r="B38" s="636" t="s">
        <v>332</v>
      </c>
      <c r="C38" s="636"/>
      <c r="D38" s="636"/>
      <c r="E38" s="636"/>
      <c r="F38" s="636"/>
    </row>
    <row r="39" spans="1:6" ht="15" customHeight="1">
      <c r="A39" s="1" t="s">
        <v>333</v>
      </c>
      <c r="B39" s="636" t="s">
        <v>334</v>
      </c>
      <c r="C39" s="636"/>
      <c r="D39" s="636"/>
      <c r="E39" s="636"/>
      <c r="F39" s="636"/>
    </row>
    <row r="40" spans="1:6" ht="15" customHeight="1">
      <c r="A40" s="636" t="s">
        <v>335</v>
      </c>
      <c r="B40" s="636"/>
      <c r="C40" s="636"/>
      <c r="D40" s="636"/>
      <c r="E40" s="636"/>
      <c r="F40" s="636"/>
    </row>
    <row r="41" spans="1:6" ht="15" customHeight="1">
      <c r="A41" s="1" t="s">
        <v>336</v>
      </c>
      <c r="B41" s="636" t="s">
        <v>337</v>
      </c>
      <c r="C41" s="636"/>
      <c r="D41" s="636"/>
      <c r="E41" s="636"/>
      <c r="F41" s="636"/>
    </row>
    <row r="42" spans="1:6" ht="15" customHeight="1">
      <c r="A42" s="636" t="s">
        <v>338</v>
      </c>
      <c r="B42" s="636"/>
      <c r="C42" s="636"/>
      <c r="D42" s="636"/>
      <c r="E42" s="636"/>
      <c r="F42" s="636"/>
    </row>
  </sheetData>
  <sheetProtection/>
  <mergeCells count="47">
    <mergeCell ref="B7:F7"/>
    <mergeCell ref="B8:F8"/>
    <mergeCell ref="A5:F5"/>
    <mergeCell ref="A6:F6"/>
    <mergeCell ref="A1:F1"/>
    <mergeCell ref="A2:F2"/>
    <mergeCell ref="A3:F3"/>
    <mergeCell ref="A4:F4"/>
    <mergeCell ref="B9:F9"/>
    <mergeCell ref="A10:F10"/>
    <mergeCell ref="B11:F11"/>
    <mergeCell ref="A12:F12"/>
    <mergeCell ref="A15:F15"/>
    <mergeCell ref="A16:F16"/>
    <mergeCell ref="A13:F13"/>
    <mergeCell ref="B14:E14"/>
    <mergeCell ref="B17:F17"/>
    <mergeCell ref="A18:F18"/>
    <mergeCell ref="A28:C28"/>
    <mergeCell ref="A20:F20"/>
    <mergeCell ref="A21:B21"/>
    <mergeCell ref="D21:F21"/>
    <mergeCell ref="A26:F26"/>
    <mergeCell ref="A22:F22"/>
    <mergeCell ref="A27:F27"/>
    <mergeCell ref="J22:K22"/>
    <mergeCell ref="A23:F23"/>
    <mergeCell ref="J23:K23"/>
    <mergeCell ref="A24:F24"/>
    <mergeCell ref="A25:F25"/>
    <mergeCell ref="A19:D19"/>
    <mergeCell ref="E19:F19"/>
    <mergeCell ref="B30:F30"/>
    <mergeCell ref="D28:F28"/>
    <mergeCell ref="A29:F29"/>
    <mergeCell ref="A40:F40"/>
    <mergeCell ref="A31:F31"/>
    <mergeCell ref="B39:F39"/>
    <mergeCell ref="B41:F41"/>
    <mergeCell ref="A42:F42"/>
    <mergeCell ref="B32:F32"/>
    <mergeCell ref="A33:F33"/>
    <mergeCell ref="B34:F34"/>
    <mergeCell ref="A35:F35"/>
    <mergeCell ref="A36:F36"/>
    <mergeCell ref="A37:F37"/>
    <mergeCell ref="B38:F38"/>
  </mergeCells>
  <printOptions/>
  <pageMargins left="0.7866666581895616" right="0" top="0.7966661983066134" bottom="0" header="0.5118110236220473" footer="0.511811023622047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AW63"/>
  <sheetViews>
    <sheetView showGridLines="0" zoomScalePageLayoutView="0" workbookViewId="0" topLeftCell="A1">
      <selection activeCell="R42" sqref="R42:X42"/>
    </sheetView>
  </sheetViews>
  <sheetFormatPr defaultColWidth="9.00390625" defaultRowHeight="13.5"/>
  <cols>
    <col min="2" max="2" width="0.6171875" style="0" customWidth="1"/>
    <col min="3" max="3" width="3.125" style="0" customWidth="1"/>
    <col min="4" max="5" width="3.375" style="0" customWidth="1"/>
    <col min="6" max="6" width="3.00390625" style="0" customWidth="1"/>
    <col min="7" max="7" width="11.00390625" style="0" customWidth="1"/>
    <col min="8" max="8" width="1.25" style="0" customWidth="1"/>
    <col min="9" max="9" width="0.6171875" style="0" customWidth="1"/>
    <col min="10" max="10" width="6.875" style="0" customWidth="1"/>
    <col min="11" max="11" width="2.875" style="0" customWidth="1"/>
    <col min="12" max="13" width="1.25" style="0" customWidth="1"/>
    <col min="14" max="14" width="0.6171875" style="0" customWidth="1"/>
    <col min="15" max="15" width="7.875" style="0" customWidth="1"/>
    <col min="16" max="16" width="0.6171875" style="0" customWidth="1"/>
    <col min="17" max="18" width="1.00390625" style="0" customWidth="1"/>
    <col min="19" max="19" width="0.875" style="0" customWidth="1"/>
    <col min="20" max="20" width="1.25" style="0" customWidth="1"/>
    <col min="21" max="21" width="0.6171875" style="0" customWidth="1"/>
    <col min="22" max="22" width="4.50390625" style="0" customWidth="1"/>
    <col min="23" max="23" width="4.00390625" style="0" customWidth="1"/>
    <col min="24" max="24" width="1.875" style="0" customWidth="1"/>
    <col min="25" max="25" width="0.6171875" style="0" customWidth="1"/>
    <col min="26" max="26" width="1.25" style="0" customWidth="1"/>
    <col min="27" max="27" width="0.6171875" style="0" customWidth="1"/>
    <col min="28" max="28" width="9.75390625" style="0" customWidth="1"/>
    <col min="29" max="33" width="0.6171875" style="0" customWidth="1"/>
    <col min="34" max="34" width="10.875" style="0" customWidth="1"/>
    <col min="35" max="35" width="1.25" style="0" customWidth="1"/>
    <col min="36" max="36" width="0.6171875" style="0" customWidth="1"/>
    <col min="37" max="37" width="12.50390625" style="0" customWidth="1"/>
    <col min="41" max="41" width="9.875" style="0" bestFit="1" customWidth="1"/>
    <col min="42" max="42" width="9.875" style="0" customWidth="1"/>
    <col min="43" max="43" width="9.125" style="0" customWidth="1"/>
    <col min="44" max="44" width="9.875" style="0" customWidth="1"/>
    <col min="46" max="46" width="3.125" style="0" hidden="1" customWidth="1"/>
    <col min="47" max="48" width="0" style="0" hidden="1" customWidth="1"/>
  </cols>
  <sheetData>
    <row r="1" spans="2:36" ht="14.25" customHeight="1">
      <c r="B1" s="935" t="s">
        <v>74</v>
      </c>
      <c r="C1" s="935"/>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7"/>
    </row>
    <row r="2" spans="2:36" ht="14.25" customHeight="1">
      <c r="B2" s="938" t="s">
        <v>75</v>
      </c>
      <c r="C2" s="938"/>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40"/>
    </row>
    <row r="3" spans="3:41" ht="23.25" customHeight="1">
      <c r="C3" s="941" t="str">
        <f>WIDECHAR(" （令和 "&amp;AL5&amp;" 年分）")</f>
        <v>　（令和　１　年分）</v>
      </c>
      <c r="D3" s="380"/>
      <c r="E3" s="380"/>
      <c r="F3" s="380"/>
      <c r="G3" s="380"/>
      <c r="H3" s="5"/>
      <c r="I3" s="5"/>
      <c r="J3" s="1"/>
      <c r="K3" s="1"/>
      <c r="L3" s="1"/>
      <c r="M3" s="1"/>
      <c r="N3" s="1"/>
      <c r="O3" s="1"/>
      <c r="P3" s="1"/>
      <c r="Q3" s="1"/>
      <c r="R3" s="1"/>
      <c r="S3" s="1"/>
      <c r="T3" s="1"/>
      <c r="U3" s="1"/>
      <c r="V3" s="1"/>
      <c r="W3" s="942" t="s">
        <v>55</v>
      </c>
      <c r="X3" s="943"/>
      <c r="Y3" s="943"/>
      <c r="Z3" s="943"/>
      <c r="AA3" s="943"/>
      <c r="AB3" s="944"/>
      <c r="AC3" s="944"/>
      <c r="AD3" s="944"/>
      <c r="AE3" s="945"/>
      <c r="AF3" s="945"/>
      <c r="AG3" s="945"/>
      <c r="AH3" s="945"/>
      <c r="AI3" s="21"/>
      <c r="AL3" s="947" t="s">
        <v>134</v>
      </c>
      <c r="AM3" s="922"/>
      <c r="AN3" s="842" t="s">
        <v>135</v>
      </c>
      <c r="AO3" s="922"/>
    </row>
    <row r="4" spans="2:41" ht="6" customHeight="1">
      <c r="B4" s="4" t="s">
        <v>54</v>
      </c>
      <c r="C4" s="4"/>
      <c r="D4" s="2"/>
      <c r="E4" s="2"/>
      <c r="F4" s="2"/>
      <c r="G4" s="2"/>
      <c r="H4" s="2"/>
      <c r="I4" s="2"/>
      <c r="J4" s="2"/>
      <c r="K4" s="2"/>
      <c r="L4" s="2"/>
      <c r="M4" s="2"/>
      <c r="N4" s="2"/>
      <c r="O4" s="2"/>
      <c r="P4" s="2"/>
      <c r="Q4" s="2"/>
      <c r="R4" s="2"/>
      <c r="S4" s="2"/>
      <c r="T4" s="2"/>
      <c r="U4" s="2"/>
      <c r="V4" s="2"/>
      <c r="W4" s="943"/>
      <c r="X4" s="943"/>
      <c r="Y4" s="943"/>
      <c r="Z4" s="943"/>
      <c r="AA4" s="943"/>
      <c r="AB4" s="946"/>
      <c r="AC4" s="946"/>
      <c r="AD4" s="946"/>
      <c r="AE4" s="946"/>
      <c r="AF4" s="946"/>
      <c r="AG4" s="946"/>
      <c r="AH4" s="946"/>
      <c r="AI4" s="21"/>
      <c r="AL4" s="948"/>
      <c r="AM4" s="924"/>
      <c r="AN4" s="923"/>
      <c r="AO4" s="924"/>
    </row>
    <row r="5" spans="2:42" ht="21" customHeight="1">
      <c r="B5" s="925" t="s">
        <v>90</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20"/>
      <c r="AL5" s="926">
        <v>1</v>
      </c>
      <c r="AM5" s="927"/>
      <c r="AN5" s="928" t="s">
        <v>130</v>
      </c>
      <c r="AO5" s="929"/>
      <c r="AP5" s="13"/>
    </row>
    <row r="6" spans="2:39" ht="3.7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L6">
        <v>1</v>
      </c>
      <c r="AM6" s="6"/>
    </row>
    <row r="7" spans="2:44" ht="31.5" customHeight="1">
      <c r="B7" s="930" t="s">
        <v>99</v>
      </c>
      <c r="C7" s="930"/>
      <c r="D7" s="930"/>
      <c r="E7" s="930"/>
      <c r="F7" s="930"/>
      <c r="G7" s="930"/>
      <c r="H7" s="930"/>
      <c r="I7" s="930"/>
      <c r="J7" s="930"/>
      <c r="K7" s="930"/>
      <c r="L7" s="930"/>
      <c r="M7" s="930"/>
      <c r="N7" s="930"/>
      <c r="O7" s="930"/>
      <c r="P7" s="930"/>
      <c r="Q7" s="930"/>
      <c r="R7" s="930"/>
      <c r="S7" s="930"/>
      <c r="T7" s="930"/>
      <c r="U7" s="930"/>
      <c r="V7" s="931"/>
      <c r="W7" s="38" t="s">
        <v>0</v>
      </c>
      <c r="X7" s="932" t="str">
        <f>WIDECHAR("第　　"&amp;AN5&amp;"　　号")</f>
        <v>第　　３・４　　号</v>
      </c>
      <c r="Y7" s="933"/>
      <c r="Z7" s="933"/>
      <c r="AA7" s="933"/>
      <c r="AB7" s="933"/>
      <c r="AC7" s="933"/>
      <c r="AD7" s="933"/>
      <c r="AE7" s="933"/>
      <c r="AF7" s="933"/>
      <c r="AG7" s="933"/>
      <c r="AH7" s="933"/>
      <c r="AI7" s="934"/>
      <c r="AJ7" s="934"/>
      <c r="AQ7" s="42" t="s">
        <v>129</v>
      </c>
      <c r="AR7" s="40"/>
    </row>
    <row r="8" spans="2:44" ht="15.75" customHeight="1">
      <c r="B8" s="908" t="s">
        <v>58</v>
      </c>
      <c r="C8" s="908"/>
      <c r="D8" s="909"/>
      <c r="E8" s="909"/>
      <c r="F8" s="909"/>
      <c r="G8" s="909"/>
      <c r="H8" s="909"/>
      <c r="I8" s="909"/>
      <c r="J8" s="909"/>
      <c r="K8" s="909"/>
      <c r="L8" s="909"/>
      <c r="M8" s="909"/>
      <c r="N8" s="909"/>
      <c r="O8" s="909"/>
      <c r="P8" s="909"/>
      <c r="Q8" s="909"/>
      <c r="R8" s="909"/>
      <c r="S8" s="909"/>
      <c r="T8" s="909"/>
      <c r="U8" s="909"/>
      <c r="V8" s="909"/>
      <c r="W8" s="652" t="s">
        <v>108</v>
      </c>
      <c r="X8" s="910">
        <v>10000000</v>
      </c>
      <c r="Y8" s="911"/>
      <c r="Z8" s="911"/>
      <c r="AA8" s="911"/>
      <c r="AB8" s="911"/>
      <c r="AC8" s="911"/>
      <c r="AD8" s="911"/>
      <c r="AE8" s="911"/>
      <c r="AF8" s="911"/>
      <c r="AG8" s="911"/>
      <c r="AH8" s="911"/>
      <c r="AI8" s="911"/>
      <c r="AJ8" s="697"/>
      <c r="AL8" s="914" t="s">
        <v>121</v>
      </c>
      <c r="AM8" s="914"/>
      <c r="AN8" s="914" t="s">
        <v>122</v>
      </c>
      <c r="AO8" s="914"/>
      <c r="AP8" s="40"/>
      <c r="AQ8" s="43">
        <v>1</v>
      </c>
      <c r="AR8" s="12" t="s">
        <v>131</v>
      </c>
    </row>
    <row r="9" spans="2:44" ht="15.75" customHeight="1">
      <c r="B9" s="908"/>
      <c r="C9" s="908"/>
      <c r="D9" s="909"/>
      <c r="E9" s="909"/>
      <c r="F9" s="909"/>
      <c r="G9" s="909"/>
      <c r="H9" s="909"/>
      <c r="I9" s="909"/>
      <c r="J9" s="909"/>
      <c r="K9" s="909"/>
      <c r="L9" s="909"/>
      <c r="M9" s="909"/>
      <c r="N9" s="909"/>
      <c r="O9" s="909"/>
      <c r="P9" s="909"/>
      <c r="Q9" s="909"/>
      <c r="R9" s="909"/>
      <c r="S9" s="909"/>
      <c r="T9" s="909"/>
      <c r="U9" s="909"/>
      <c r="V9" s="909"/>
      <c r="W9" s="897"/>
      <c r="X9" s="912"/>
      <c r="Y9" s="913"/>
      <c r="Z9" s="913"/>
      <c r="AA9" s="913"/>
      <c r="AB9" s="913"/>
      <c r="AC9" s="913"/>
      <c r="AD9" s="913"/>
      <c r="AE9" s="913"/>
      <c r="AF9" s="913"/>
      <c r="AG9" s="913"/>
      <c r="AH9" s="913"/>
      <c r="AI9" s="913"/>
      <c r="AJ9" s="701"/>
      <c r="AL9" s="915"/>
      <c r="AM9" s="915"/>
      <c r="AN9" s="915"/>
      <c r="AO9" s="915"/>
      <c r="AP9" s="40"/>
      <c r="AQ9" s="43">
        <v>2</v>
      </c>
      <c r="AR9" t="s">
        <v>132</v>
      </c>
    </row>
    <row r="10" spans="2:44" ht="15.75" customHeight="1">
      <c r="B10" s="916" t="s">
        <v>120</v>
      </c>
      <c r="C10" s="916"/>
      <c r="D10" s="917"/>
      <c r="E10" s="901" t="s">
        <v>57</v>
      </c>
      <c r="F10" s="902"/>
      <c r="G10" s="902"/>
      <c r="H10" s="902"/>
      <c r="I10" s="902"/>
      <c r="J10" s="902"/>
      <c r="K10" s="902"/>
      <c r="L10" s="902"/>
      <c r="M10" s="902"/>
      <c r="N10" s="902"/>
      <c r="O10" s="902"/>
      <c r="P10" s="902"/>
      <c r="Q10" s="902"/>
      <c r="R10" s="902"/>
      <c r="S10" s="902"/>
      <c r="T10" s="902"/>
      <c r="U10" s="902"/>
      <c r="V10" s="903"/>
      <c r="W10" s="652" t="s">
        <v>109</v>
      </c>
      <c r="X10" s="641">
        <f>AL10+AN10</f>
        <v>3000000</v>
      </c>
      <c r="Y10" s="642"/>
      <c r="Z10" s="642"/>
      <c r="AA10" s="642"/>
      <c r="AB10" s="642"/>
      <c r="AC10" s="642"/>
      <c r="AD10" s="642"/>
      <c r="AE10" s="642"/>
      <c r="AF10" s="642"/>
      <c r="AG10" s="642"/>
      <c r="AH10" s="642"/>
      <c r="AI10" s="642"/>
      <c r="AJ10" s="697"/>
      <c r="AL10" s="865">
        <v>2000000</v>
      </c>
      <c r="AM10" s="866"/>
      <c r="AN10" s="865">
        <v>1000000</v>
      </c>
      <c r="AO10" s="866"/>
      <c r="AP10" s="15"/>
      <c r="AQ10" s="43">
        <v>3</v>
      </c>
      <c r="AR10" t="s">
        <v>128</v>
      </c>
    </row>
    <row r="11" spans="2:44" ht="15.75" customHeight="1">
      <c r="B11" s="918"/>
      <c r="C11" s="918"/>
      <c r="D11" s="919"/>
      <c r="E11" s="888" t="s">
        <v>60</v>
      </c>
      <c r="F11" s="889"/>
      <c r="G11" s="889"/>
      <c r="H11" s="889"/>
      <c r="I11" s="889"/>
      <c r="J11" s="889"/>
      <c r="K11" s="889"/>
      <c r="L11" s="889"/>
      <c r="M11" s="889"/>
      <c r="N11" s="889"/>
      <c r="O11" s="889"/>
      <c r="P11" s="889"/>
      <c r="Q11" s="889"/>
      <c r="R11" s="889"/>
      <c r="S11" s="889"/>
      <c r="T11" s="889"/>
      <c r="U11" s="889"/>
      <c r="V11" s="890"/>
      <c r="W11" s="897"/>
      <c r="X11" s="643"/>
      <c r="Y11" s="644"/>
      <c r="Z11" s="644"/>
      <c r="AA11" s="644"/>
      <c r="AB11" s="644"/>
      <c r="AC11" s="644"/>
      <c r="AD11" s="644"/>
      <c r="AE11" s="644"/>
      <c r="AF11" s="644"/>
      <c r="AG11" s="644"/>
      <c r="AH11" s="644"/>
      <c r="AI11" s="644"/>
      <c r="AJ11" s="701"/>
      <c r="AL11" s="887"/>
      <c r="AM11" s="887"/>
      <c r="AN11" s="887"/>
      <c r="AO11" s="887"/>
      <c r="AP11" s="15"/>
      <c r="AQ11" s="43">
        <v>4</v>
      </c>
      <c r="AR11" s="41" t="s">
        <v>124</v>
      </c>
    </row>
    <row r="12" spans="2:36" ht="15.75" customHeight="1">
      <c r="B12" s="918"/>
      <c r="C12" s="918"/>
      <c r="D12" s="919"/>
      <c r="E12" s="891" t="s">
        <v>59</v>
      </c>
      <c r="F12" s="892"/>
      <c r="G12" s="892"/>
      <c r="H12" s="892"/>
      <c r="I12" s="892"/>
      <c r="J12" s="892"/>
      <c r="K12" s="892"/>
      <c r="L12" s="892"/>
      <c r="M12" s="892"/>
      <c r="N12" s="892"/>
      <c r="O12" s="892"/>
      <c r="P12" s="892"/>
      <c r="Q12" s="892"/>
      <c r="R12" s="892"/>
      <c r="S12" s="892"/>
      <c r="T12" s="892"/>
      <c r="U12" s="892"/>
      <c r="V12" s="893"/>
      <c r="W12" s="652" t="s">
        <v>110</v>
      </c>
      <c r="X12" s="641">
        <f>AL15+AL23+AN23+O37+V37+AB37</f>
        <v>43300000</v>
      </c>
      <c r="Y12" s="642"/>
      <c r="Z12" s="642"/>
      <c r="AA12" s="642"/>
      <c r="AB12" s="642"/>
      <c r="AC12" s="642"/>
      <c r="AD12" s="642"/>
      <c r="AE12" s="642"/>
      <c r="AF12" s="642"/>
      <c r="AG12" s="642"/>
      <c r="AH12" s="642"/>
      <c r="AI12" s="642"/>
      <c r="AJ12" s="642"/>
    </row>
    <row r="13" spans="2:49" ht="15.75" customHeight="1">
      <c r="B13" s="918"/>
      <c r="C13" s="918"/>
      <c r="D13" s="919"/>
      <c r="E13" s="894"/>
      <c r="F13" s="895"/>
      <c r="G13" s="895"/>
      <c r="H13" s="895"/>
      <c r="I13" s="895"/>
      <c r="J13" s="895"/>
      <c r="K13" s="895"/>
      <c r="L13" s="895"/>
      <c r="M13" s="895"/>
      <c r="N13" s="895"/>
      <c r="O13" s="895"/>
      <c r="P13" s="895"/>
      <c r="Q13" s="895"/>
      <c r="R13" s="895"/>
      <c r="S13" s="895"/>
      <c r="T13" s="895"/>
      <c r="U13" s="895"/>
      <c r="V13" s="896"/>
      <c r="W13" s="897"/>
      <c r="X13" s="643"/>
      <c r="Y13" s="644"/>
      <c r="Z13" s="644"/>
      <c r="AA13" s="644"/>
      <c r="AB13" s="644"/>
      <c r="AC13" s="644"/>
      <c r="AD13" s="644"/>
      <c r="AE13" s="644"/>
      <c r="AF13" s="644"/>
      <c r="AG13" s="644"/>
      <c r="AH13" s="644"/>
      <c r="AI13" s="644"/>
      <c r="AJ13" s="644"/>
      <c r="AL13" s="882" t="s">
        <v>89</v>
      </c>
      <c r="AM13" s="898"/>
      <c r="AR13" s="44" t="s">
        <v>127</v>
      </c>
      <c r="AS13" s="45"/>
      <c r="AT13" s="45"/>
      <c r="AU13" s="45"/>
      <c r="AV13" s="45"/>
      <c r="AW13" s="46"/>
    </row>
    <row r="14" spans="2:49" ht="15.75" customHeight="1">
      <c r="B14" s="918"/>
      <c r="C14" s="918"/>
      <c r="D14" s="919"/>
      <c r="E14" s="901" t="s">
        <v>61</v>
      </c>
      <c r="F14" s="902"/>
      <c r="G14" s="902"/>
      <c r="H14" s="902"/>
      <c r="I14" s="902"/>
      <c r="J14" s="902"/>
      <c r="K14" s="902"/>
      <c r="L14" s="902"/>
      <c r="M14" s="902"/>
      <c r="N14" s="902"/>
      <c r="O14" s="902"/>
      <c r="P14" s="902"/>
      <c r="Q14" s="902"/>
      <c r="R14" s="902"/>
      <c r="S14" s="902"/>
      <c r="T14" s="902"/>
      <c r="U14" s="902"/>
      <c r="V14" s="903"/>
      <c r="W14" s="652" t="s">
        <v>111</v>
      </c>
      <c r="X14" s="641">
        <f>MIN(X10,X12,AL23)</f>
        <v>1800000</v>
      </c>
      <c r="Y14" s="642"/>
      <c r="Z14" s="642"/>
      <c r="AA14" s="642"/>
      <c r="AB14" s="642"/>
      <c r="AC14" s="642"/>
      <c r="AD14" s="642"/>
      <c r="AE14" s="642"/>
      <c r="AF14" s="642"/>
      <c r="AG14" s="642"/>
      <c r="AH14" s="642"/>
      <c r="AI14" s="642"/>
      <c r="AJ14" s="697"/>
      <c r="AL14" s="899"/>
      <c r="AM14" s="900"/>
      <c r="AR14" s="47" t="s">
        <v>125</v>
      </c>
      <c r="AW14" s="48"/>
    </row>
    <row r="15" spans="2:49" ht="15.75" customHeight="1">
      <c r="B15" s="920"/>
      <c r="C15" s="920"/>
      <c r="D15" s="921"/>
      <c r="E15" s="888" t="s">
        <v>62</v>
      </c>
      <c r="F15" s="889"/>
      <c r="G15" s="889"/>
      <c r="H15" s="889"/>
      <c r="I15" s="889"/>
      <c r="J15" s="889"/>
      <c r="K15" s="889"/>
      <c r="L15" s="889"/>
      <c r="M15" s="889"/>
      <c r="N15" s="889"/>
      <c r="O15" s="889"/>
      <c r="P15" s="889"/>
      <c r="Q15" s="889"/>
      <c r="R15" s="889"/>
      <c r="S15" s="889"/>
      <c r="T15" s="889"/>
      <c r="U15" s="889"/>
      <c r="V15" s="890"/>
      <c r="W15" s="897"/>
      <c r="X15" s="643"/>
      <c r="Y15" s="644"/>
      <c r="Z15" s="644"/>
      <c r="AA15" s="644"/>
      <c r="AB15" s="644"/>
      <c r="AC15" s="644"/>
      <c r="AD15" s="644"/>
      <c r="AE15" s="644"/>
      <c r="AF15" s="644"/>
      <c r="AG15" s="644"/>
      <c r="AH15" s="644"/>
      <c r="AI15" s="644"/>
      <c r="AJ15" s="701"/>
      <c r="AL15" s="904">
        <v>12000000</v>
      </c>
      <c r="AM15" s="905"/>
      <c r="AR15" s="49" t="s">
        <v>126</v>
      </c>
      <c r="AS15" s="50"/>
      <c r="AT15" s="51" t="s">
        <v>56</v>
      </c>
      <c r="AU15" s="50"/>
      <c r="AV15" s="50"/>
      <c r="AW15" s="52"/>
    </row>
    <row r="16" spans="2:39" ht="16.5" customHeight="1">
      <c r="B16" s="870" t="s">
        <v>100</v>
      </c>
      <c r="C16" s="870"/>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c r="AG16" s="871"/>
      <c r="AH16" s="871"/>
      <c r="AI16" s="871"/>
      <c r="AJ16" s="724"/>
      <c r="AL16" s="906"/>
      <c r="AM16" s="907"/>
    </row>
    <row r="17" spans="2:39" ht="6" customHeight="1">
      <c r="B17" s="778"/>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L17" s="55"/>
      <c r="AM17" s="15"/>
    </row>
    <row r="18" spans="2:41" ht="6" customHeight="1">
      <c r="B18" s="872" t="s">
        <v>63</v>
      </c>
      <c r="C18" s="872"/>
      <c r="D18" s="873"/>
      <c r="E18" s="873"/>
      <c r="F18" s="874"/>
      <c r="G18" s="879" t="s">
        <v>96</v>
      </c>
      <c r="H18" s="791"/>
      <c r="I18" s="874"/>
      <c r="J18" s="879" t="s">
        <v>95</v>
      </c>
      <c r="K18" s="873"/>
      <c r="L18" s="873"/>
      <c r="M18" s="873"/>
      <c r="N18" s="874"/>
      <c r="O18" s="645" t="s">
        <v>1</v>
      </c>
      <c r="P18" s="873"/>
      <c r="Q18" s="873"/>
      <c r="R18" s="873"/>
      <c r="S18" s="873"/>
      <c r="T18" s="873"/>
      <c r="U18" s="873"/>
      <c r="V18" s="873"/>
      <c r="W18" s="873"/>
      <c r="X18" s="873"/>
      <c r="Y18" s="873"/>
      <c r="Z18" s="873"/>
      <c r="AA18" s="873"/>
      <c r="AB18" s="873"/>
      <c r="AC18" s="873"/>
      <c r="AD18" s="873"/>
      <c r="AE18" s="873"/>
      <c r="AF18" s="873"/>
      <c r="AG18" s="874"/>
      <c r="AH18" s="17"/>
      <c r="AI18" s="17"/>
      <c r="AJ18" s="16"/>
      <c r="AL18" s="882" t="s">
        <v>76</v>
      </c>
      <c r="AM18" s="883"/>
      <c r="AN18" s="842" t="s">
        <v>123</v>
      </c>
      <c r="AO18" s="843"/>
    </row>
    <row r="19" spans="2:41" ht="6" customHeight="1">
      <c r="B19" s="875"/>
      <c r="C19" s="875"/>
      <c r="D19" s="875"/>
      <c r="E19" s="875"/>
      <c r="F19" s="876"/>
      <c r="G19" s="880"/>
      <c r="H19" s="875"/>
      <c r="I19" s="876"/>
      <c r="J19" s="880"/>
      <c r="K19" s="875"/>
      <c r="L19" s="875"/>
      <c r="M19" s="875"/>
      <c r="N19" s="876"/>
      <c r="O19" s="880"/>
      <c r="P19" s="875"/>
      <c r="Q19" s="875"/>
      <c r="R19" s="875"/>
      <c r="S19" s="875"/>
      <c r="T19" s="875"/>
      <c r="U19" s="875"/>
      <c r="V19" s="875"/>
      <c r="W19" s="875"/>
      <c r="X19" s="875"/>
      <c r="Y19" s="875"/>
      <c r="Z19" s="875"/>
      <c r="AA19" s="875"/>
      <c r="AB19" s="875"/>
      <c r="AC19" s="875"/>
      <c r="AD19" s="875"/>
      <c r="AE19" s="875"/>
      <c r="AF19" s="875"/>
      <c r="AG19" s="876"/>
      <c r="AH19" s="848" t="s">
        <v>97</v>
      </c>
      <c r="AI19" s="848"/>
      <c r="AJ19" s="380"/>
      <c r="AL19" s="844"/>
      <c r="AM19" s="380"/>
      <c r="AN19" s="844"/>
      <c r="AO19" s="845"/>
    </row>
    <row r="20" spans="2:41" ht="6" customHeight="1">
      <c r="B20" s="875"/>
      <c r="C20" s="875"/>
      <c r="D20" s="875"/>
      <c r="E20" s="875"/>
      <c r="F20" s="876"/>
      <c r="G20" s="880"/>
      <c r="H20" s="875"/>
      <c r="I20" s="876"/>
      <c r="J20" s="880"/>
      <c r="K20" s="875"/>
      <c r="L20" s="875"/>
      <c r="M20" s="875"/>
      <c r="N20" s="876"/>
      <c r="O20" s="880"/>
      <c r="P20" s="875"/>
      <c r="Q20" s="875"/>
      <c r="R20" s="875"/>
      <c r="S20" s="875"/>
      <c r="T20" s="875"/>
      <c r="U20" s="875"/>
      <c r="V20" s="875"/>
      <c r="W20" s="875"/>
      <c r="X20" s="875"/>
      <c r="Y20" s="875"/>
      <c r="Z20" s="875"/>
      <c r="AA20" s="875"/>
      <c r="AB20" s="875"/>
      <c r="AC20" s="875"/>
      <c r="AD20" s="875"/>
      <c r="AE20" s="875"/>
      <c r="AF20" s="875"/>
      <c r="AG20" s="876"/>
      <c r="AH20" s="380"/>
      <c r="AI20" s="380"/>
      <c r="AJ20" s="380"/>
      <c r="AL20" s="844"/>
      <c r="AM20" s="380"/>
      <c r="AN20" s="844"/>
      <c r="AO20" s="845"/>
    </row>
    <row r="21" spans="2:41" ht="4.5" customHeight="1">
      <c r="B21" s="875"/>
      <c r="C21" s="875"/>
      <c r="D21" s="875"/>
      <c r="E21" s="875"/>
      <c r="F21" s="876"/>
      <c r="G21" s="880"/>
      <c r="H21" s="875"/>
      <c r="I21" s="876"/>
      <c r="J21" s="880"/>
      <c r="K21" s="875"/>
      <c r="L21" s="875"/>
      <c r="M21" s="875"/>
      <c r="N21" s="876"/>
      <c r="O21" s="881"/>
      <c r="P21" s="877"/>
      <c r="Q21" s="877"/>
      <c r="R21" s="877"/>
      <c r="S21" s="877"/>
      <c r="T21" s="877"/>
      <c r="U21" s="877"/>
      <c r="V21" s="877"/>
      <c r="W21" s="877"/>
      <c r="X21" s="877"/>
      <c r="Y21" s="877"/>
      <c r="Z21" s="877"/>
      <c r="AA21" s="877"/>
      <c r="AB21" s="877"/>
      <c r="AC21" s="877"/>
      <c r="AD21" s="877"/>
      <c r="AE21" s="877"/>
      <c r="AF21" s="877"/>
      <c r="AG21" s="878"/>
      <c r="AH21" s="380"/>
      <c r="AI21" s="380"/>
      <c r="AJ21" s="380"/>
      <c r="AL21" s="844"/>
      <c r="AM21" s="380"/>
      <c r="AN21" s="844"/>
      <c r="AO21" s="845"/>
    </row>
    <row r="22" spans="2:41" ht="7.5" customHeight="1">
      <c r="B22" s="875"/>
      <c r="C22" s="875"/>
      <c r="D22" s="875"/>
      <c r="E22" s="875"/>
      <c r="F22" s="876"/>
      <c r="G22" s="880"/>
      <c r="H22" s="875"/>
      <c r="I22" s="876"/>
      <c r="J22" s="880"/>
      <c r="K22" s="875"/>
      <c r="L22" s="875"/>
      <c r="M22" s="875"/>
      <c r="N22" s="876"/>
      <c r="O22" s="849" t="s">
        <v>92</v>
      </c>
      <c r="P22" s="850"/>
      <c r="Q22" s="850"/>
      <c r="R22" s="850"/>
      <c r="S22" s="850"/>
      <c r="T22" s="850"/>
      <c r="U22" s="851"/>
      <c r="V22" s="849" t="s">
        <v>93</v>
      </c>
      <c r="W22" s="850"/>
      <c r="X22" s="850"/>
      <c r="Y22" s="850"/>
      <c r="Z22" s="850"/>
      <c r="AA22" s="851"/>
      <c r="AB22" s="849" t="s">
        <v>94</v>
      </c>
      <c r="AC22" s="858"/>
      <c r="AD22" s="858"/>
      <c r="AE22" s="850"/>
      <c r="AF22" s="850"/>
      <c r="AG22" s="851"/>
      <c r="AH22" s="380"/>
      <c r="AI22" s="380"/>
      <c r="AJ22" s="380"/>
      <c r="AL22" s="846"/>
      <c r="AM22" s="884"/>
      <c r="AN22" s="846"/>
      <c r="AO22" s="847"/>
    </row>
    <row r="23" spans="2:42" ht="7.5" customHeight="1">
      <c r="B23" s="875"/>
      <c r="C23" s="875"/>
      <c r="D23" s="875"/>
      <c r="E23" s="875"/>
      <c r="F23" s="876"/>
      <c r="G23" s="880"/>
      <c r="H23" s="875"/>
      <c r="I23" s="876"/>
      <c r="J23" s="880"/>
      <c r="K23" s="875"/>
      <c r="L23" s="875"/>
      <c r="M23" s="875"/>
      <c r="N23" s="876"/>
      <c r="O23" s="852"/>
      <c r="P23" s="853"/>
      <c r="Q23" s="853"/>
      <c r="R23" s="853"/>
      <c r="S23" s="853"/>
      <c r="T23" s="853"/>
      <c r="U23" s="854"/>
      <c r="V23" s="852"/>
      <c r="W23" s="853"/>
      <c r="X23" s="853"/>
      <c r="Y23" s="853"/>
      <c r="Z23" s="853"/>
      <c r="AA23" s="854"/>
      <c r="AB23" s="852"/>
      <c r="AC23" s="853"/>
      <c r="AD23" s="853"/>
      <c r="AE23" s="853"/>
      <c r="AF23" s="853"/>
      <c r="AG23" s="854"/>
      <c r="AH23" s="859" t="s">
        <v>107</v>
      </c>
      <c r="AI23" s="860"/>
      <c r="AJ23" s="861"/>
      <c r="AL23" s="865">
        <v>1800000</v>
      </c>
      <c r="AM23" s="866"/>
      <c r="AN23" s="865">
        <v>15250000</v>
      </c>
      <c r="AO23" s="865"/>
      <c r="AP23" s="53"/>
    </row>
    <row r="24" spans="2:42" ht="7.5" customHeight="1">
      <c r="B24" s="875"/>
      <c r="C24" s="875"/>
      <c r="D24" s="875"/>
      <c r="E24" s="875"/>
      <c r="F24" s="876"/>
      <c r="G24" s="880"/>
      <c r="H24" s="875"/>
      <c r="I24" s="876"/>
      <c r="J24" s="880"/>
      <c r="K24" s="875"/>
      <c r="L24" s="875"/>
      <c r="M24" s="875"/>
      <c r="N24" s="876"/>
      <c r="O24" s="852"/>
      <c r="P24" s="853"/>
      <c r="Q24" s="853"/>
      <c r="R24" s="853"/>
      <c r="S24" s="853"/>
      <c r="T24" s="853"/>
      <c r="U24" s="854"/>
      <c r="V24" s="852"/>
      <c r="W24" s="853"/>
      <c r="X24" s="853"/>
      <c r="Y24" s="853"/>
      <c r="Z24" s="853"/>
      <c r="AA24" s="854"/>
      <c r="AB24" s="852"/>
      <c r="AC24" s="853"/>
      <c r="AD24" s="853"/>
      <c r="AE24" s="853"/>
      <c r="AF24" s="853"/>
      <c r="AG24" s="854"/>
      <c r="AH24" s="862"/>
      <c r="AI24" s="861"/>
      <c r="AJ24" s="861"/>
      <c r="AL24" s="867"/>
      <c r="AM24" s="867"/>
      <c r="AN24" s="869"/>
      <c r="AO24" s="869"/>
      <c r="AP24" s="54"/>
    </row>
    <row r="25" spans="2:41" ht="9" customHeight="1">
      <c r="B25" s="875"/>
      <c r="C25" s="875"/>
      <c r="D25" s="875"/>
      <c r="E25" s="875"/>
      <c r="F25" s="876"/>
      <c r="G25" s="881"/>
      <c r="H25" s="877"/>
      <c r="I25" s="878"/>
      <c r="J25" s="881"/>
      <c r="K25" s="877"/>
      <c r="L25" s="877"/>
      <c r="M25" s="877"/>
      <c r="N25" s="878"/>
      <c r="O25" s="855"/>
      <c r="P25" s="856"/>
      <c r="Q25" s="856"/>
      <c r="R25" s="856"/>
      <c r="S25" s="856"/>
      <c r="T25" s="856"/>
      <c r="U25" s="857"/>
      <c r="V25" s="855"/>
      <c r="W25" s="856"/>
      <c r="X25" s="856"/>
      <c r="Y25" s="856"/>
      <c r="Z25" s="856"/>
      <c r="AA25" s="857"/>
      <c r="AB25" s="855"/>
      <c r="AC25" s="856"/>
      <c r="AD25" s="856"/>
      <c r="AE25" s="856"/>
      <c r="AF25" s="856"/>
      <c r="AG25" s="857"/>
      <c r="AH25" s="863"/>
      <c r="AI25" s="864"/>
      <c r="AJ25" s="864"/>
      <c r="AL25" s="868"/>
      <c r="AM25" s="868"/>
      <c r="AN25" s="868"/>
      <c r="AO25" s="868"/>
    </row>
    <row r="26" spans="2:37" ht="22.5" customHeight="1">
      <c r="B26" s="877"/>
      <c r="C26" s="877"/>
      <c r="D26" s="877"/>
      <c r="E26" s="877"/>
      <c r="F26" s="878"/>
      <c r="G26" s="885" t="s">
        <v>2</v>
      </c>
      <c r="H26" s="885"/>
      <c r="I26" s="886"/>
      <c r="J26" s="651" t="s">
        <v>3</v>
      </c>
      <c r="K26" s="651"/>
      <c r="L26" s="651"/>
      <c r="M26" s="651"/>
      <c r="N26" s="651"/>
      <c r="O26" s="651" t="s">
        <v>4</v>
      </c>
      <c r="P26" s="651"/>
      <c r="Q26" s="651"/>
      <c r="R26" s="651"/>
      <c r="S26" s="651"/>
      <c r="T26" s="651"/>
      <c r="U26" s="651"/>
      <c r="V26" s="651" t="s">
        <v>5</v>
      </c>
      <c r="W26" s="651"/>
      <c r="X26" s="651"/>
      <c r="Y26" s="651"/>
      <c r="Z26" s="651"/>
      <c r="AA26" s="651"/>
      <c r="AB26" s="651" t="s">
        <v>6</v>
      </c>
      <c r="AC26" s="651"/>
      <c r="AD26" s="651"/>
      <c r="AE26" s="651"/>
      <c r="AF26" s="651"/>
      <c r="AG26" s="651"/>
      <c r="AH26" s="651" t="s">
        <v>7</v>
      </c>
      <c r="AI26" s="830"/>
      <c r="AJ26" s="831"/>
      <c r="AK26" s="12"/>
    </row>
    <row r="27" spans="2:36" ht="9" customHeight="1">
      <c r="B27" s="804" t="str">
        <f>IF(AL5&gt;6,WIDECHAR("令和　"&amp;IF(AL5&gt;1,AL5-6," ")&amp;"　年分"),WIDECHAR("平成　"&amp;IF(AL5&gt;0,AL5+24," ")&amp;"　年分"))</f>
        <v>平成　２５　年分</v>
      </c>
      <c r="C27" s="804"/>
      <c r="D27" s="805"/>
      <c r="E27" s="805"/>
      <c r="F27" s="806"/>
      <c r="G27" s="834"/>
      <c r="H27" s="835"/>
      <c r="I27" s="836"/>
      <c r="J27" s="828">
        <v>8000000</v>
      </c>
      <c r="K27" s="657"/>
      <c r="L27" s="657"/>
      <c r="M27" s="657"/>
      <c r="N27" s="26"/>
      <c r="O27" s="800">
        <f>J27-V27-AB27</f>
        <v>8000000</v>
      </c>
      <c r="P27" s="797"/>
      <c r="Q27" s="797"/>
      <c r="R27" s="797"/>
      <c r="S27" s="797"/>
      <c r="T27" s="797"/>
      <c r="U27" s="35"/>
      <c r="V27" s="828"/>
      <c r="W27" s="697"/>
      <c r="X27" s="697"/>
      <c r="Y27" s="697"/>
      <c r="Z27" s="697"/>
      <c r="AA27" s="23"/>
      <c r="AB27" s="828"/>
      <c r="AC27" s="697"/>
      <c r="AD27" s="697"/>
      <c r="AE27" s="697"/>
      <c r="AF27" s="697"/>
      <c r="AG27" s="23"/>
      <c r="AH27" s="832"/>
      <c r="AI27" s="833"/>
      <c r="AJ27" s="672"/>
    </row>
    <row r="28" spans="2:36" ht="12.75" customHeight="1">
      <c r="B28" s="804" t="str">
        <f>IF(AL2&gt;4,WIDECHAR("令和　"&amp;IF(AL2&gt;1,AL2-4,AO2)&amp;"　年分"),WIDECHAR("平成　"&amp;IF(AL2&gt;0,AL2+26,AO2)&amp;"　年分"))</f>
        <v>平成　　年分</v>
      </c>
      <c r="C28" s="804"/>
      <c r="D28" s="805"/>
      <c r="E28" s="805"/>
      <c r="F28" s="806"/>
      <c r="G28" s="837"/>
      <c r="H28" s="838"/>
      <c r="I28" s="839"/>
      <c r="J28" s="840"/>
      <c r="K28" s="841"/>
      <c r="L28" s="841"/>
      <c r="M28" s="841"/>
      <c r="N28" s="34"/>
      <c r="O28" s="824"/>
      <c r="P28" s="825"/>
      <c r="Q28" s="825"/>
      <c r="R28" s="825"/>
      <c r="S28" s="825"/>
      <c r="T28" s="825"/>
      <c r="U28" s="36"/>
      <c r="V28" s="829"/>
      <c r="W28" s="701"/>
      <c r="X28" s="701"/>
      <c r="Y28" s="701"/>
      <c r="Z28" s="701"/>
      <c r="AA28" s="25"/>
      <c r="AB28" s="829"/>
      <c r="AC28" s="701"/>
      <c r="AD28" s="701"/>
      <c r="AE28" s="701"/>
      <c r="AF28" s="701"/>
      <c r="AG28" s="25"/>
      <c r="AH28" s="694"/>
      <c r="AI28" s="695"/>
      <c r="AJ28" s="695"/>
    </row>
    <row r="29" spans="2:36" ht="9" customHeight="1">
      <c r="B29" s="804" t="str">
        <f>IF(AL5&gt;5,WIDECHAR("令和　"&amp;IF(AL5&gt;1,AL5-5," ")&amp;"　年分"),WIDECHAR("平成　"&amp;IF(AL5&gt;0,AL5+25," ")&amp;"　年分"))</f>
        <v>平成　２６　年分</v>
      </c>
      <c r="C29" s="804"/>
      <c r="D29" s="805"/>
      <c r="E29" s="805"/>
      <c r="F29" s="806"/>
      <c r="G29" s="819"/>
      <c r="H29" s="820"/>
      <c r="I29" s="821"/>
      <c r="J29" s="663">
        <v>2000000</v>
      </c>
      <c r="K29" s="797"/>
      <c r="L29" s="797"/>
      <c r="M29" s="797"/>
      <c r="N29" s="35"/>
      <c r="O29" s="814"/>
      <c r="P29" s="815"/>
      <c r="Q29" s="815"/>
      <c r="R29" s="815"/>
      <c r="S29" s="815"/>
      <c r="T29" s="815"/>
      <c r="U29" s="821"/>
      <c r="V29" s="828">
        <v>2000000</v>
      </c>
      <c r="W29" s="697"/>
      <c r="X29" s="697"/>
      <c r="Y29" s="697"/>
      <c r="Z29" s="697"/>
      <c r="AA29" s="23"/>
      <c r="AB29" s="828"/>
      <c r="AC29" s="697"/>
      <c r="AD29" s="697"/>
      <c r="AE29" s="697"/>
      <c r="AF29" s="697"/>
      <c r="AG29" s="23"/>
      <c r="AH29" s="800">
        <f>J29-V29-AB29</f>
        <v>0</v>
      </c>
      <c r="AI29" s="794"/>
      <c r="AJ29" s="22"/>
    </row>
    <row r="30" spans="2:45" ht="12.75" customHeight="1">
      <c r="B30" s="804" t="str">
        <f>IF(AL4&gt;4,WIDECHAR("令和　"&amp;IF(AL4&gt;1,AL4-4,AO4)&amp;"　年分"),WIDECHAR("平成　"&amp;IF(AL4&gt;0,AL4+26,AO4)&amp;"　年分"))</f>
        <v>平成　　年分</v>
      </c>
      <c r="C30" s="804"/>
      <c r="D30" s="805"/>
      <c r="E30" s="805"/>
      <c r="F30" s="806"/>
      <c r="G30" s="822"/>
      <c r="H30" s="823"/>
      <c r="I30" s="821"/>
      <c r="J30" s="824"/>
      <c r="K30" s="825"/>
      <c r="L30" s="825"/>
      <c r="M30" s="825"/>
      <c r="N30" s="36"/>
      <c r="O30" s="826"/>
      <c r="P30" s="827"/>
      <c r="Q30" s="827"/>
      <c r="R30" s="827"/>
      <c r="S30" s="827"/>
      <c r="T30" s="827"/>
      <c r="U30" s="821"/>
      <c r="V30" s="829"/>
      <c r="W30" s="701"/>
      <c r="X30" s="701"/>
      <c r="Y30" s="701"/>
      <c r="Z30" s="701"/>
      <c r="AA30" s="25"/>
      <c r="AB30" s="829"/>
      <c r="AC30" s="701"/>
      <c r="AD30" s="701"/>
      <c r="AE30" s="701"/>
      <c r="AF30" s="701"/>
      <c r="AG30" s="25"/>
      <c r="AH30" s="807"/>
      <c r="AI30" s="808"/>
      <c r="AJ30" s="24"/>
      <c r="AS30" s="11"/>
    </row>
    <row r="31" spans="2:37" ht="21.75" customHeight="1">
      <c r="B31" s="783" t="str">
        <f>IF(AL5&gt;4,WIDECHAR("令和　"&amp;IF(AL5&gt;1,AL5-4," ")&amp;"　年分"),WIDECHAR("平成　"&amp;IF(AL5&gt;0,AL5+26," ")&amp;"　年分"))</f>
        <v>平成　２７　年分</v>
      </c>
      <c r="C31" s="784"/>
      <c r="D31" s="784"/>
      <c r="E31" s="784"/>
      <c r="F31" s="785"/>
      <c r="G31" s="786"/>
      <c r="H31" s="787"/>
      <c r="I31" s="788"/>
      <c r="J31" s="812">
        <v>300000</v>
      </c>
      <c r="K31" s="813"/>
      <c r="L31" s="813"/>
      <c r="M31" s="813"/>
      <c r="N31" s="37"/>
      <c r="O31" s="814"/>
      <c r="P31" s="815"/>
      <c r="Q31" s="815"/>
      <c r="R31" s="815"/>
      <c r="S31" s="815"/>
      <c r="T31" s="815"/>
      <c r="U31" s="706"/>
      <c r="V31" s="816">
        <v>300000</v>
      </c>
      <c r="W31" s="711"/>
      <c r="X31" s="711"/>
      <c r="Y31" s="711"/>
      <c r="Z31" s="711"/>
      <c r="AA31" s="28"/>
      <c r="AB31" s="816"/>
      <c r="AC31" s="711"/>
      <c r="AD31" s="711"/>
      <c r="AE31" s="711"/>
      <c r="AF31" s="711"/>
      <c r="AG31" s="28"/>
      <c r="AH31" s="708">
        <f>J31-V31-AB31</f>
        <v>0</v>
      </c>
      <c r="AI31" s="818"/>
      <c r="AJ31" s="30"/>
      <c r="AK31" s="18"/>
    </row>
    <row r="32" spans="2:37" ht="21.75" customHeight="1">
      <c r="B32" s="783" t="str">
        <f>IF(AL5&gt;3,WIDECHAR("令和　"&amp;IF(AL5&gt;1,AL5-3," ")&amp;"　年分"),WIDECHAR("平成　"&amp;IF(AL5&gt;0,AL5+27," ")&amp;"　年分"))</f>
        <v>平成　２８　年分</v>
      </c>
      <c r="C32" s="784"/>
      <c r="D32" s="784"/>
      <c r="E32" s="784"/>
      <c r="F32" s="785"/>
      <c r="G32" s="786"/>
      <c r="H32" s="787"/>
      <c r="I32" s="788"/>
      <c r="J32" s="812">
        <v>2000000</v>
      </c>
      <c r="K32" s="813"/>
      <c r="L32" s="813"/>
      <c r="M32" s="813"/>
      <c r="N32" s="37"/>
      <c r="O32" s="814"/>
      <c r="P32" s="815"/>
      <c r="Q32" s="815"/>
      <c r="R32" s="815"/>
      <c r="S32" s="815"/>
      <c r="T32" s="815"/>
      <c r="U32" s="706"/>
      <c r="V32" s="816">
        <v>2000000</v>
      </c>
      <c r="W32" s="711"/>
      <c r="X32" s="711"/>
      <c r="Y32" s="711"/>
      <c r="Z32" s="711"/>
      <c r="AA32" s="28"/>
      <c r="AB32" s="816"/>
      <c r="AC32" s="711"/>
      <c r="AD32" s="711"/>
      <c r="AE32" s="711"/>
      <c r="AF32" s="711"/>
      <c r="AG32" s="28"/>
      <c r="AH32" s="708">
        <f>J32-V32-AB32</f>
        <v>0</v>
      </c>
      <c r="AI32" s="817"/>
      <c r="AJ32" s="33"/>
      <c r="AK32" s="18"/>
    </row>
    <row r="33" spans="2:36" ht="21.75" customHeight="1">
      <c r="B33" s="783" t="str">
        <f>IF(AL5&gt;2,WIDECHAR("令和　"&amp;IF(AL5&gt;1,AL5-2," ")&amp;"　年分"),WIDECHAR("平成　"&amp;IF(AL5&gt;0,AL5+28," ")&amp;"　年分"))</f>
        <v>平成　２９　年分</v>
      </c>
      <c r="C33" s="784"/>
      <c r="D33" s="784"/>
      <c r="E33" s="784"/>
      <c r="F33" s="785"/>
      <c r="G33" s="786"/>
      <c r="H33" s="787"/>
      <c r="I33" s="788"/>
      <c r="J33" s="812">
        <v>5000000</v>
      </c>
      <c r="K33" s="813"/>
      <c r="L33" s="813"/>
      <c r="M33" s="813"/>
      <c r="N33" s="37"/>
      <c r="O33" s="814"/>
      <c r="P33" s="815"/>
      <c r="Q33" s="815"/>
      <c r="R33" s="815"/>
      <c r="S33" s="815"/>
      <c r="T33" s="815"/>
      <c r="U33" s="706"/>
      <c r="V33" s="816">
        <v>1950000</v>
      </c>
      <c r="W33" s="817"/>
      <c r="X33" s="817"/>
      <c r="Y33" s="817"/>
      <c r="Z33" s="817"/>
      <c r="AA33" s="29"/>
      <c r="AB33" s="816"/>
      <c r="AC33" s="711"/>
      <c r="AD33" s="711"/>
      <c r="AE33" s="711"/>
      <c r="AF33" s="711"/>
      <c r="AG33" s="28"/>
      <c r="AH33" s="708">
        <f>J33-V33-AB33</f>
        <v>3050000</v>
      </c>
      <c r="AI33" s="817"/>
      <c r="AJ33" s="33"/>
    </row>
    <row r="34" spans="2:36" ht="21.75" customHeight="1">
      <c r="B34" s="783" t="str">
        <f>IF(AL5&gt;1,WIDECHAR("令和　"&amp;IF(AL5&gt;1,AL5-1," ")&amp;"　年分"),WIDECHAR("平成　"&amp;IF(AL5&gt;0,AL5+29," ")&amp;"　年分"))</f>
        <v>平成　３０　年分</v>
      </c>
      <c r="C34" s="784"/>
      <c r="D34" s="784"/>
      <c r="E34" s="784"/>
      <c r="F34" s="785"/>
      <c r="G34" s="786"/>
      <c r="H34" s="787"/>
      <c r="I34" s="788"/>
      <c r="J34" s="812">
        <v>6000000</v>
      </c>
      <c r="K34" s="813"/>
      <c r="L34" s="813"/>
      <c r="M34" s="813"/>
      <c r="N34" s="37"/>
      <c r="O34" s="814"/>
      <c r="P34" s="815"/>
      <c r="Q34" s="815"/>
      <c r="R34" s="815"/>
      <c r="S34" s="815"/>
      <c r="T34" s="815"/>
      <c r="U34" s="706"/>
      <c r="V34" s="816"/>
      <c r="W34" s="817"/>
      <c r="X34" s="817"/>
      <c r="Y34" s="817"/>
      <c r="Z34" s="817"/>
      <c r="AA34" s="29"/>
      <c r="AB34" s="816"/>
      <c r="AC34" s="711"/>
      <c r="AD34" s="711"/>
      <c r="AE34" s="711"/>
      <c r="AF34" s="711"/>
      <c r="AG34" s="28"/>
      <c r="AH34" s="708">
        <f>J34-V34-AB34</f>
        <v>6000000</v>
      </c>
      <c r="AI34" s="817"/>
      <c r="AJ34" s="33"/>
    </row>
    <row r="35" spans="2:36" ht="9" customHeight="1">
      <c r="B35" s="804" t="s">
        <v>64</v>
      </c>
      <c r="C35" s="804"/>
      <c r="D35" s="805"/>
      <c r="E35" s="805"/>
      <c r="F35" s="806"/>
      <c r="G35" s="793">
        <f>X14</f>
        <v>1800000</v>
      </c>
      <c r="H35" s="794"/>
      <c r="I35" s="26"/>
      <c r="J35" s="809"/>
      <c r="K35" s="678"/>
      <c r="L35" s="678"/>
      <c r="M35" s="678"/>
      <c r="N35" s="680"/>
      <c r="O35" s="810"/>
      <c r="P35" s="787"/>
      <c r="Q35" s="787"/>
      <c r="R35" s="787"/>
      <c r="S35" s="787"/>
      <c r="T35" s="787"/>
      <c r="U35" s="706"/>
      <c r="V35" s="809"/>
      <c r="W35" s="678"/>
      <c r="X35" s="678"/>
      <c r="Y35" s="678"/>
      <c r="Z35" s="678"/>
      <c r="AA35" s="680"/>
      <c r="AB35" s="809"/>
      <c r="AC35" s="811"/>
      <c r="AD35" s="811"/>
      <c r="AE35" s="811"/>
      <c r="AF35" s="811"/>
      <c r="AG35" s="680"/>
      <c r="AH35" s="653">
        <f>G35</f>
        <v>1800000</v>
      </c>
      <c r="AI35" s="780"/>
      <c r="AJ35" s="22"/>
    </row>
    <row r="36" spans="2:36" ht="12.75" customHeight="1">
      <c r="B36" s="804"/>
      <c r="C36" s="804"/>
      <c r="D36" s="805"/>
      <c r="E36" s="805"/>
      <c r="F36" s="806"/>
      <c r="G36" s="807"/>
      <c r="H36" s="808"/>
      <c r="I36" s="34"/>
      <c r="J36" s="685"/>
      <c r="K36" s="686"/>
      <c r="L36" s="686"/>
      <c r="M36" s="686"/>
      <c r="N36" s="688"/>
      <c r="O36" s="707"/>
      <c r="P36" s="705"/>
      <c r="Q36" s="705"/>
      <c r="R36" s="705"/>
      <c r="S36" s="705"/>
      <c r="T36" s="705"/>
      <c r="U36" s="706"/>
      <c r="V36" s="685"/>
      <c r="W36" s="686"/>
      <c r="X36" s="686"/>
      <c r="Y36" s="686"/>
      <c r="Z36" s="686"/>
      <c r="AA36" s="688"/>
      <c r="AB36" s="685"/>
      <c r="AC36" s="686"/>
      <c r="AD36" s="686"/>
      <c r="AE36" s="686"/>
      <c r="AF36" s="686"/>
      <c r="AG36" s="688"/>
      <c r="AH36" s="781"/>
      <c r="AI36" s="782"/>
      <c r="AJ36" s="24"/>
    </row>
    <row r="37" spans="2:44" ht="9" customHeight="1">
      <c r="B37" s="789" t="s">
        <v>65</v>
      </c>
      <c r="C37" s="789"/>
      <c r="D37" s="789"/>
      <c r="E37" s="789"/>
      <c r="F37" s="790"/>
      <c r="G37" s="793">
        <f>G35</f>
        <v>1800000</v>
      </c>
      <c r="H37" s="794"/>
      <c r="I37" s="26"/>
      <c r="J37" s="653">
        <f>SUM(J27:K34)</f>
        <v>23300000</v>
      </c>
      <c r="K37" s="797"/>
      <c r="L37" s="797"/>
      <c r="M37" s="797"/>
      <c r="N37" s="56"/>
      <c r="O37" s="800">
        <f>O27</f>
        <v>8000000</v>
      </c>
      <c r="P37" s="697"/>
      <c r="Q37" s="697"/>
      <c r="R37" s="697"/>
      <c r="S37" s="697"/>
      <c r="T37" s="697"/>
      <c r="U37" s="58"/>
      <c r="V37" s="793">
        <f>SUM(V27:X34)</f>
        <v>6250000</v>
      </c>
      <c r="W37" s="697"/>
      <c r="X37" s="697"/>
      <c r="Y37" s="697"/>
      <c r="Z37" s="697"/>
      <c r="AA37" s="58"/>
      <c r="AB37" s="793">
        <f>SUM(AB27:AB34)</f>
        <v>0</v>
      </c>
      <c r="AC37" s="697"/>
      <c r="AD37" s="697"/>
      <c r="AE37" s="697"/>
      <c r="AF37" s="697"/>
      <c r="AG37" s="23"/>
      <c r="AH37" s="653">
        <f>SUM(AH29:AH36)</f>
        <v>10850000</v>
      </c>
      <c r="AI37" s="780"/>
      <c r="AJ37" s="22"/>
      <c r="AR37" s="13"/>
    </row>
    <row r="38" spans="2:36" ht="12.75" customHeight="1">
      <c r="B38" s="791"/>
      <c r="C38" s="791"/>
      <c r="D38" s="791"/>
      <c r="E38" s="791"/>
      <c r="F38" s="792"/>
      <c r="G38" s="795"/>
      <c r="H38" s="796"/>
      <c r="I38" s="27"/>
      <c r="J38" s="798"/>
      <c r="K38" s="799"/>
      <c r="L38" s="799"/>
      <c r="M38" s="799"/>
      <c r="N38" s="59"/>
      <c r="O38" s="801"/>
      <c r="P38" s="698"/>
      <c r="Q38" s="698"/>
      <c r="R38" s="698"/>
      <c r="S38" s="698"/>
      <c r="T38" s="698"/>
      <c r="U38" s="60"/>
      <c r="V38" s="801"/>
      <c r="W38" s="698"/>
      <c r="X38" s="698"/>
      <c r="Y38" s="698"/>
      <c r="Z38" s="698"/>
      <c r="AA38" s="60"/>
      <c r="AB38" s="801"/>
      <c r="AC38" s="698"/>
      <c r="AD38" s="698"/>
      <c r="AE38" s="698"/>
      <c r="AF38" s="698"/>
      <c r="AG38" s="32"/>
      <c r="AH38" s="802"/>
      <c r="AI38" s="803"/>
      <c r="AJ38" s="31"/>
    </row>
    <row r="39" spans="2:35" ht="27" customHeight="1">
      <c r="B39" s="763" t="s">
        <v>343</v>
      </c>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19"/>
    </row>
    <row r="40" spans="2:35" ht="3.75" customHeight="1">
      <c r="B40" s="10"/>
      <c r="C40" s="1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2:39" ht="31.5" customHeight="1">
      <c r="B41" s="764" t="s">
        <v>105</v>
      </c>
      <c r="C41" s="765"/>
      <c r="D41" s="768" t="s">
        <v>8</v>
      </c>
      <c r="E41" s="768"/>
      <c r="F41" s="768"/>
      <c r="G41" s="768"/>
      <c r="H41" s="768"/>
      <c r="I41" s="768"/>
      <c r="J41" s="768"/>
      <c r="K41" s="38" t="s">
        <v>9</v>
      </c>
      <c r="L41" s="769"/>
      <c r="M41" s="770"/>
      <c r="N41" s="771"/>
      <c r="O41" s="771"/>
      <c r="P41" s="771"/>
      <c r="Q41" s="772"/>
      <c r="R41" s="773"/>
      <c r="S41" s="771"/>
      <c r="T41" s="771"/>
      <c r="U41" s="771"/>
      <c r="V41" s="771"/>
      <c r="W41" s="771"/>
      <c r="X41" s="772"/>
      <c r="Y41" s="774"/>
      <c r="Z41" s="775"/>
      <c r="AA41" s="775"/>
      <c r="AB41" s="775"/>
      <c r="AC41" s="775"/>
      <c r="AD41" s="775"/>
      <c r="AE41" s="776"/>
      <c r="AF41" s="777" t="s">
        <v>10</v>
      </c>
      <c r="AG41" s="778"/>
      <c r="AH41" s="778"/>
      <c r="AI41" s="778"/>
      <c r="AJ41" s="778"/>
      <c r="AL41" s="11"/>
      <c r="AM41" s="11"/>
    </row>
    <row r="42" spans="2:43" ht="22.5" customHeight="1">
      <c r="B42" s="764"/>
      <c r="C42" s="765"/>
      <c r="D42" s="702" t="s">
        <v>98</v>
      </c>
      <c r="E42" s="702"/>
      <c r="F42" s="702"/>
      <c r="G42" s="702"/>
      <c r="H42" s="702"/>
      <c r="I42" s="702"/>
      <c r="J42" s="702"/>
      <c r="K42" s="39" t="s">
        <v>88</v>
      </c>
      <c r="L42" s="732">
        <v>43586</v>
      </c>
      <c r="M42" s="779"/>
      <c r="N42" s="733"/>
      <c r="O42" s="733"/>
      <c r="P42" s="733"/>
      <c r="Q42" s="734"/>
      <c r="R42" s="732" t="s">
        <v>79</v>
      </c>
      <c r="S42" s="733"/>
      <c r="T42" s="733"/>
      <c r="U42" s="733"/>
      <c r="V42" s="733"/>
      <c r="W42" s="733"/>
      <c r="X42" s="734"/>
      <c r="Y42" s="732" t="s">
        <v>79</v>
      </c>
      <c r="Z42" s="779"/>
      <c r="AA42" s="733"/>
      <c r="AB42" s="733"/>
      <c r="AC42" s="733"/>
      <c r="AD42" s="733"/>
      <c r="AE42" s="734"/>
      <c r="AF42" s="736"/>
      <c r="AG42" s="737"/>
      <c r="AH42" s="737"/>
      <c r="AI42" s="737"/>
      <c r="AJ42" s="737"/>
      <c r="AL42" s="738" t="s">
        <v>341</v>
      </c>
      <c r="AM42" s="738"/>
      <c r="AN42" s="738"/>
      <c r="AO42" s="738"/>
      <c r="AP42" s="738"/>
      <c r="AQ42" s="738"/>
    </row>
    <row r="43" spans="2:36" ht="10.5" customHeight="1">
      <c r="B43" s="764"/>
      <c r="C43" s="765"/>
      <c r="D43" s="739" t="s">
        <v>72</v>
      </c>
      <c r="E43" s="739"/>
      <c r="F43" s="739"/>
      <c r="G43" s="739"/>
      <c r="H43" s="739"/>
      <c r="I43" s="739"/>
      <c r="J43" s="739"/>
      <c r="K43" s="651" t="s">
        <v>80</v>
      </c>
      <c r="L43" s="663">
        <v>15000000</v>
      </c>
      <c r="M43" s="670"/>
      <c r="N43" s="664"/>
      <c r="O43" s="665"/>
      <c r="P43" s="697"/>
      <c r="Q43" s="666"/>
      <c r="R43" s="743">
        <v>200000</v>
      </c>
      <c r="S43" s="744"/>
      <c r="T43" s="744"/>
      <c r="U43" s="744"/>
      <c r="V43" s="744"/>
      <c r="W43" s="744"/>
      <c r="X43" s="658"/>
      <c r="Y43" s="750">
        <v>50000</v>
      </c>
      <c r="Z43" s="751"/>
      <c r="AA43" s="752"/>
      <c r="AB43" s="752"/>
      <c r="AC43" s="753"/>
      <c r="AD43" s="753"/>
      <c r="AE43" s="754"/>
      <c r="AF43" s="653">
        <f>L43+R43+Y43</f>
        <v>15250000</v>
      </c>
      <c r="AG43" s="655"/>
      <c r="AH43" s="656"/>
      <c r="AI43" s="656"/>
      <c r="AJ43" s="697"/>
    </row>
    <row r="44" spans="2:36" ht="10.5" customHeight="1">
      <c r="B44" s="764"/>
      <c r="C44" s="765"/>
      <c r="D44" s="739"/>
      <c r="E44" s="739"/>
      <c r="F44" s="739"/>
      <c r="G44" s="739"/>
      <c r="H44" s="739"/>
      <c r="I44" s="739"/>
      <c r="J44" s="739"/>
      <c r="K44" s="651"/>
      <c r="L44" s="667"/>
      <c r="M44" s="668"/>
      <c r="N44" s="668"/>
      <c r="O44" s="668"/>
      <c r="P44" s="698"/>
      <c r="Q44" s="669"/>
      <c r="R44" s="745"/>
      <c r="S44" s="746"/>
      <c r="T44" s="746"/>
      <c r="U44" s="746"/>
      <c r="V44" s="746"/>
      <c r="W44" s="746"/>
      <c r="X44" s="662"/>
      <c r="Y44" s="755"/>
      <c r="Z44" s="756"/>
      <c r="AA44" s="756"/>
      <c r="AB44" s="756"/>
      <c r="AC44" s="757"/>
      <c r="AD44" s="757"/>
      <c r="AE44" s="758"/>
      <c r="AF44" s="659"/>
      <c r="AG44" s="660"/>
      <c r="AH44" s="660"/>
      <c r="AI44" s="660"/>
      <c r="AJ44" s="698"/>
    </row>
    <row r="45" spans="2:36" ht="10.5" customHeight="1">
      <c r="B45" s="766"/>
      <c r="C45" s="767"/>
      <c r="D45" s="739"/>
      <c r="E45" s="739"/>
      <c r="F45" s="739"/>
      <c r="G45" s="739"/>
      <c r="H45" s="739"/>
      <c r="I45" s="739"/>
      <c r="J45" s="739"/>
      <c r="K45" s="651"/>
      <c r="L45" s="740"/>
      <c r="M45" s="741"/>
      <c r="N45" s="741"/>
      <c r="O45" s="741"/>
      <c r="P45" s="701"/>
      <c r="Q45" s="742"/>
      <c r="R45" s="747"/>
      <c r="S45" s="748"/>
      <c r="T45" s="748"/>
      <c r="U45" s="748"/>
      <c r="V45" s="748"/>
      <c r="W45" s="748"/>
      <c r="X45" s="749"/>
      <c r="Y45" s="759"/>
      <c r="Z45" s="760"/>
      <c r="AA45" s="760"/>
      <c r="AB45" s="760"/>
      <c r="AC45" s="761"/>
      <c r="AD45" s="761"/>
      <c r="AE45" s="762"/>
      <c r="AF45" s="699"/>
      <c r="AG45" s="700"/>
      <c r="AH45" s="700"/>
      <c r="AI45" s="700"/>
      <c r="AJ45" s="701"/>
    </row>
    <row r="46" spans="2:40" ht="10.5" customHeight="1">
      <c r="B46" s="727" t="s">
        <v>104</v>
      </c>
      <c r="C46" s="728"/>
      <c r="D46" s="731" t="s">
        <v>73</v>
      </c>
      <c r="E46" s="731"/>
      <c r="F46" s="720" t="s">
        <v>66</v>
      </c>
      <c r="G46" s="720"/>
      <c r="H46" s="720"/>
      <c r="I46" s="720"/>
      <c r="J46" s="720"/>
      <c r="K46" s="651" t="s">
        <v>81</v>
      </c>
      <c r="L46" s="676"/>
      <c r="M46" s="677"/>
      <c r="N46" s="678"/>
      <c r="O46" s="678"/>
      <c r="P46" s="679"/>
      <c r="Q46" s="680"/>
      <c r="R46" s="689"/>
      <c r="S46" s="679"/>
      <c r="T46" s="679"/>
      <c r="U46" s="679"/>
      <c r="V46" s="679"/>
      <c r="W46" s="679"/>
      <c r="X46" s="680"/>
      <c r="Y46" s="689"/>
      <c r="Z46" s="679"/>
      <c r="AA46" s="672"/>
      <c r="AB46" s="672"/>
      <c r="AC46" s="672"/>
      <c r="AD46" s="672"/>
      <c r="AE46" s="692"/>
      <c r="AF46" s="723" t="s">
        <v>78</v>
      </c>
      <c r="AG46" s="724"/>
      <c r="AH46" s="724"/>
      <c r="AI46" s="16"/>
      <c r="AJ46" s="16"/>
      <c r="AK46" s="7"/>
      <c r="AL46" s="8"/>
      <c r="AM46" s="8"/>
      <c r="AN46" s="8"/>
    </row>
    <row r="47" spans="2:40" ht="10.5" customHeight="1">
      <c r="B47" s="729"/>
      <c r="C47" s="730"/>
      <c r="D47" s="731"/>
      <c r="E47" s="731"/>
      <c r="F47" s="725" t="s">
        <v>67</v>
      </c>
      <c r="G47" s="725"/>
      <c r="H47" s="725"/>
      <c r="I47" s="725"/>
      <c r="J47" s="725"/>
      <c r="K47" s="651"/>
      <c r="L47" s="681"/>
      <c r="M47" s="682"/>
      <c r="N47" s="682"/>
      <c r="O47" s="682"/>
      <c r="P47" s="683"/>
      <c r="Q47" s="684"/>
      <c r="R47" s="690"/>
      <c r="S47" s="683"/>
      <c r="T47" s="683"/>
      <c r="U47" s="683"/>
      <c r="V47" s="683"/>
      <c r="W47" s="683"/>
      <c r="X47" s="684"/>
      <c r="Y47" s="673"/>
      <c r="Z47" s="674"/>
      <c r="AA47" s="674"/>
      <c r="AB47" s="674"/>
      <c r="AC47" s="674"/>
      <c r="AD47" s="674"/>
      <c r="AE47" s="693"/>
      <c r="AF47" s="712">
        <f>O37</f>
        <v>8000000</v>
      </c>
      <c r="AG47" s="713"/>
      <c r="AH47" s="714"/>
      <c r="AI47" s="714"/>
      <c r="AJ47" s="715"/>
      <c r="AK47" s="8"/>
      <c r="AL47" s="8"/>
      <c r="AM47" s="8"/>
      <c r="AN47" s="8"/>
    </row>
    <row r="48" spans="2:40" ht="11.25" customHeight="1">
      <c r="B48" s="729"/>
      <c r="C48" s="730"/>
      <c r="D48" s="731"/>
      <c r="E48" s="731"/>
      <c r="F48" s="719" t="s">
        <v>68</v>
      </c>
      <c r="G48" s="719"/>
      <c r="H48" s="719"/>
      <c r="I48" s="719"/>
      <c r="J48" s="719"/>
      <c r="K48" s="651"/>
      <c r="L48" s="685"/>
      <c r="M48" s="686"/>
      <c r="N48" s="686"/>
      <c r="O48" s="686"/>
      <c r="P48" s="687"/>
      <c r="Q48" s="688"/>
      <c r="R48" s="691"/>
      <c r="S48" s="687"/>
      <c r="T48" s="687"/>
      <c r="U48" s="687"/>
      <c r="V48" s="687"/>
      <c r="W48" s="687"/>
      <c r="X48" s="688"/>
      <c r="Y48" s="694"/>
      <c r="Z48" s="695"/>
      <c r="AA48" s="695"/>
      <c r="AB48" s="695"/>
      <c r="AC48" s="695"/>
      <c r="AD48" s="695"/>
      <c r="AE48" s="696"/>
      <c r="AF48" s="716"/>
      <c r="AG48" s="717"/>
      <c r="AH48" s="717"/>
      <c r="AI48" s="717"/>
      <c r="AJ48" s="718"/>
      <c r="AK48" s="8"/>
      <c r="AL48" s="8"/>
      <c r="AM48" s="8"/>
      <c r="AN48" s="8"/>
    </row>
    <row r="49" spans="2:36" ht="10.5" customHeight="1">
      <c r="B49" s="729"/>
      <c r="C49" s="730"/>
      <c r="D49" s="731"/>
      <c r="E49" s="731"/>
      <c r="F49" s="720" t="s">
        <v>69</v>
      </c>
      <c r="G49" s="720"/>
      <c r="H49" s="720"/>
      <c r="I49" s="720"/>
      <c r="J49" s="720"/>
      <c r="K49" s="39" t="s">
        <v>82</v>
      </c>
      <c r="L49" s="676"/>
      <c r="M49" s="677"/>
      <c r="N49" s="678"/>
      <c r="O49" s="678"/>
      <c r="P49" s="679"/>
      <c r="Q49" s="680"/>
      <c r="R49" s="689"/>
      <c r="S49" s="679"/>
      <c r="T49" s="679"/>
      <c r="U49" s="679"/>
      <c r="V49" s="679"/>
      <c r="W49" s="679"/>
      <c r="X49" s="680"/>
      <c r="Y49" s="689"/>
      <c r="Z49" s="679"/>
      <c r="AA49" s="672"/>
      <c r="AB49" s="672"/>
      <c r="AC49" s="672"/>
      <c r="AD49" s="672"/>
      <c r="AE49" s="692"/>
      <c r="AF49" s="726" t="s">
        <v>77</v>
      </c>
      <c r="AG49" s="657"/>
      <c r="AH49" s="657"/>
      <c r="AI49" s="61"/>
      <c r="AJ49" s="57"/>
    </row>
    <row r="50" spans="2:36" ht="10.5" customHeight="1">
      <c r="B50" s="729"/>
      <c r="C50" s="730"/>
      <c r="D50" s="731"/>
      <c r="E50" s="731"/>
      <c r="F50" s="725" t="s">
        <v>67</v>
      </c>
      <c r="G50" s="725"/>
      <c r="H50" s="725"/>
      <c r="I50" s="725"/>
      <c r="J50" s="725"/>
      <c r="K50" s="39"/>
      <c r="L50" s="681"/>
      <c r="M50" s="682"/>
      <c r="N50" s="682"/>
      <c r="O50" s="682"/>
      <c r="P50" s="683"/>
      <c r="Q50" s="684"/>
      <c r="R50" s="690"/>
      <c r="S50" s="683"/>
      <c r="T50" s="683"/>
      <c r="U50" s="683"/>
      <c r="V50" s="683"/>
      <c r="W50" s="683"/>
      <c r="X50" s="684"/>
      <c r="Y50" s="673"/>
      <c r="Z50" s="674"/>
      <c r="AA50" s="674"/>
      <c r="AB50" s="674"/>
      <c r="AC50" s="674"/>
      <c r="AD50" s="674"/>
      <c r="AE50" s="693"/>
      <c r="AF50" s="712">
        <f>V37</f>
        <v>6250000</v>
      </c>
      <c r="AG50" s="713"/>
      <c r="AH50" s="714"/>
      <c r="AI50" s="714"/>
      <c r="AJ50" s="715"/>
    </row>
    <row r="51" spans="2:36" ht="11.25" customHeight="1">
      <c r="B51" s="729"/>
      <c r="C51" s="730"/>
      <c r="D51" s="731"/>
      <c r="E51" s="731"/>
      <c r="F51" s="719" t="s">
        <v>68</v>
      </c>
      <c r="G51" s="719"/>
      <c r="H51" s="719"/>
      <c r="I51" s="719"/>
      <c r="J51" s="719"/>
      <c r="K51" s="39"/>
      <c r="L51" s="685"/>
      <c r="M51" s="686"/>
      <c r="N51" s="686"/>
      <c r="O51" s="686"/>
      <c r="P51" s="687"/>
      <c r="Q51" s="688"/>
      <c r="R51" s="691"/>
      <c r="S51" s="687"/>
      <c r="T51" s="687"/>
      <c r="U51" s="687"/>
      <c r="V51" s="687"/>
      <c r="W51" s="687"/>
      <c r="X51" s="688"/>
      <c r="Y51" s="694"/>
      <c r="Z51" s="695"/>
      <c r="AA51" s="695"/>
      <c r="AB51" s="695"/>
      <c r="AC51" s="695"/>
      <c r="AD51" s="695"/>
      <c r="AE51" s="696"/>
      <c r="AF51" s="716"/>
      <c r="AG51" s="717"/>
      <c r="AH51" s="717"/>
      <c r="AI51" s="717"/>
      <c r="AJ51" s="718"/>
    </row>
    <row r="52" spans="2:40" ht="10.5" customHeight="1">
      <c r="B52" s="729"/>
      <c r="C52" s="730"/>
      <c r="D52" s="731"/>
      <c r="E52" s="731"/>
      <c r="F52" s="720" t="s">
        <v>70</v>
      </c>
      <c r="G52" s="720"/>
      <c r="H52" s="720"/>
      <c r="I52" s="720"/>
      <c r="J52" s="720"/>
      <c r="K52" s="721" t="s">
        <v>83</v>
      </c>
      <c r="L52" s="676"/>
      <c r="M52" s="677"/>
      <c r="N52" s="678"/>
      <c r="O52" s="678"/>
      <c r="P52" s="679"/>
      <c r="Q52" s="680"/>
      <c r="R52" s="689"/>
      <c r="S52" s="679"/>
      <c r="T52" s="679"/>
      <c r="U52" s="679"/>
      <c r="V52" s="679"/>
      <c r="W52" s="679"/>
      <c r="X52" s="680"/>
      <c r="Y52" s="689"/>
      <c r="Z52" s="679"/>
      <c r="AA52" s="672"/>
      <c r="AB52" s="672"/>
      <c r="AC52" s="672"/>
      <c r="AD52" s="672"/>
      <c r="AE52" s="692"/>
      <c r="AF52" s="653">
        <f>AN10</f>
        <v>1000000</v>
      </c>
      <c r="AG52" s="655"/>
      <c r="AH52" s="656"/>
      <c r="AI52" s="656"/>
      <c r="AJ52" s="697"/>
      <c r="AL52" s="12"/>
      <c r="AM52" s="12"/>
      <c r="AN52" s="12"/>
    </row>
    <row r="53" spans="2:40" ht="10.5" customHeight="1">
      <c r="B53" s="729"/>
      <c r="C53" s="730"/>
      <c r="D53" s="731"/>
      <c r="E53" s="731"/>
      <c r="F53" s="735" t="s">
        <v>106</v>
      </c>
      <c r="G53" s="735"/>
      <c r="H53" s="735"/>
      <c r="I53" s="735"/>
      <c r="J53" s="735"/>
      <c r="K53" s="722"/>
      <c r="L53" s="681"/>
      <c r="M53" s="682"/>
      <c r="N53" s="682"/>
      <c r="O53" s="682"/>
      <c r="P53" s="683"/>
      <c r="Q53" s="684"/>
      <c r="R53" s="690"/>
      <c r="S53" s="683"/>
      <c r="T53" s="683"/>
      <c r="U53" s="683"/>
      <c r="V53" s="683"/>
      <c r="W53" s="683"/>
      <c r="X53" s="684"/>
      <c r="Y53" s="673"/>
      <c r="Z53" s="674"/>
      <c r="AA53" s="674"/>
      <c r="AB53" s="674"/>
      <c r="AC53" s="674"/>
      <c r="AD53" s="674"/>
      <c r="AE53" s="693"/>
      <c r="AF53" s="659"/>
      <c r="AG53" s="660"/>
      <c r="AH53" s="660"/>
      <c r="AI53" s="660"/>
      <c r="AJ53" s="698"/>
      <c r="AL53" s="12"/>
      <c r="AM53" s="12"/>
      <c r="AN53" s="12"/>
    </row>
    <row r="54" spans="2:39" ht="11.25" customHeight="1">
      <c r="B54" s="729"/>
      <c r="C54" s="730"/>
      <c r="D54" s="731"/>
      <c r="E54" s="731"/>
      <c r="F54" s="719" t="s">
        <v>71</v>
      </c>
      <c r="G54" s="719"/>
      <c r="H54" s="719"/>
      <c r="I54" s="719"/>
      <c r="J54" s="719"/>
      <c r="K54" s="722"/>
      <c r="L54" s="685"/>
      <c r="M54" s="686"/>
      <c r="N54" s="686"/>
      <c r="O54" s="686"/>
      <c r="P54" s="687"/>
      <c r="Q54" s="688"/>
      <c r="R54" s="691"/>
      <c r="S54" s="687"/>
      <c r="T54" s="687"/>
      <c r="U54" s="687"/>
      <c r="V54" s="687"/>
      <c r="W54" s="687"/>
      <c r="X54" s="688"/>
      <c r="Y54" s="694"/>
      <c r="Z54" s="695"/>
      <c r="AA54" s="695"/>
      <c r="AB54" s="695"/>
      <c r="AC54" s="695"/>
      <c r="AD54" s="695"/>
      <c r="AE54" s="696"/>
      <c r="AF54" s="699"/>
      <c r="AG54" s="700"/>
      <c r="AH54" s="700"/>
      <c r="AI54" s="700"/>
      <c r="AJ54" s="701"/>
      <c r="AL54" s="14"/>
      <c r="AM54" s="14"/>
    </row>
    <row r="55" spans="2:39" ht="10.5" customHeight="1">
      <c r="B55" s="729"/>
      <c r="C55" s="730"/>
      <c r="D55" s="731"/>
      <c r="E55" s="731"/>
      <c r="F55" s="675" t="s">
        <v>101</v>
      </c>
      <c r="G55" s="675"/>
      <c r="H55" s="675"/>
      <c r="I55" s="675"/>
      <c r="J55" s="675"/>
      <c r="K55" s="721" t="s">
        <v>84</v>
      </c>
      <c r="L55" s="676"/>
      <c r="M55" s="677"/>
      <c r="N55" s="678"/>
      <c r="O55" s="678"/>
      <c r="P55" s="679"/>
      <c r="Q55" s="680"/>
      <c r="R55" s="689"/>
      <c r="S55" s="679"/>
      <c r="T55" s="679"/>
      <c r="U55" s="679"/>
      <c r="V55" s="679"/>
      <c r="W55" s="679"/>
      <c r="X55" s="680"/>
      <c r="Y55" s="689"/>
      <c r="Z55" s="679"/>
      <c r="AA55" s="672"/>
      <c r="AB55" s="672"/>
      <c r="AC55" s="672"/>
      <c r="AD55" s="672"/>
      <c r="AE55" s="692"/>
      <c r="AF55" s="653">
        <f>AF47+AF50+AF52</f>
        <v>15250000</v>
      </c>
      <c r="AG55" s="655"/>
      <c r="AH55" s="656"/>
      <c r="AI55" s="656"/>
      <c r="AJ55" s="697"/>
      <c r="AL55" s="14"/>
      <c r="AM55" s="14"/>
    </row>
    <row r="56" spans="2:36" ht="10.5" customHeight="1">
      <c r="B56" s="729"/>
      <c r="C56" s="730"/>
      <c r="D56" s="731"/>
      <c r="E56" s="731"/>
      <c r="F56" s="675"/>
      <c r="G56" s="675"/>
      <c r="H56" s="675"/>
      <c r="I56" s="675"/>
      <c r="J56" s="675"/>
      <c r="K56" s="722"/>
      <c r="L56" s="681"/>
      <c r="M56" s="682"/>
      <c r="N56" s="682"/>
      <c r="O56" s="682"/>
      <c r="P56" s="683"/>
      <c r="Q56" s="684"/>
      <c r="R56" s="690"/>
      <c r="S56" s="683"/>
      <c r="T56" s="683"/>
      <c r="U56" s="683"/>
      <c r="V56" s="683"/>
      <c r="W56" s="683"/>
      <c r="X56" s="684"/>
      <c r="Y56" s="673"/>
      <c r="Z56" s="674"/>
      <c r="AA56" s="674"/>
      <c r="AB56" s="674"/>
      <c r="AC56" s="674"/>
      <c r="AD56" s="674"/>
      <c r="AE56" s="693"/>
      <c r="AF56" s="659"/>
      <c r="AG56" s="660"/>
      <c r="AH56" s="660"/>
      <c r="AI56" s="660"/>
      <c r="AJ56" s="698"/>
    </row>
    <row r="57" spans="2:36" ht="11.25" customHeight="1">
      <c r="B57" s="729"/>
      <c r="C57" s="730"/>
      <c r="D57" s="731"/>
      <c r="E57" s="731"/>
      <c r="F57" s="675"/>
      <c r="G57" s="675"/>
      <c r="H57" s="675"/>
      <c r="I57" s="675"/>
      <c r="J57" s="675"/>
      <c r="K57" s="722"/>
      <c r="L57" s="685"/>
      <c r="M57" s="686"/>
      <c r="N57" s="686"/>
      <c r="O57" s="686"/>
      <c r="P57" s="687"/>
      <c r="Q57" s="688"/>
      <c r="R57" s="691"/>
      <c r="S57" s="687"/>
      <c r="T57" s="687"/>
      <c r="U57" s="687"/>
      <c r="V57" s="687"/>
      <c r="W57" s="687"/>
      <c r="X57" s="688"/>
      <c r="Y57" s="694"/>
      <c r="Z57" s="695"/>
      <c r="AA57" s="695"/>
      <c r="AB57" s="695"/>
      <c r="AC57" s="695"/>
      <c r="AD57" s="695"/>
      <c r="AE57" s="696"/>
      <c r="AF57" s="699"/>
      <c r="AG57" s="700"/>
      <c r="AH57" s="700"/>
      <c r="AI57" s="700"/>
      <c r="AJ57" s="701"/>
    </row>
    <row r="58" spans="2:36" ht="31.5" customHeight="1">
      <c r="B58" s="729"/>
      <c r="C58" s="730"/>
      <c r="D58" s="702" t="s">
        <v>102</v>
      </c>
      <c r="E58" s="702"/>
      <c r="F58" s="702"/>
      <c r="G58" s="702"/>
      <c r="H58" s="702"/>
      <c r="I58" s="702"/>
      <c r="J58" s="702"/>
      <c r="K58" s="39" t="s">
        <v>85</v>
      </c>
      <c r="L58" s="703"/>
      <c r="M58" s="704"/>
      <c r="N58" s="705"/>
      <c r="O58" s="705"/>
      <c r="P58" s="705"/>
      <c r="Q58" s="706"/>
      <c r="R58" s="707"/>
      <c r="S58" s="705"/>
      <c r="T58" s="705"/>
      <c r="U58" s="705"/>
      <c r="V58" s="705"/>
      <c r="W58" s="705"/>
      <c r="X58" s="706"/>
      <c r="Y58" s="707"/>
      <c r="Z58" s="705"/>
      <c r="AA58" s="705"/>
      <c r="AB58" s="705"/>
      <c r="AC58" s="705"/>
      <c r="AD58" s="705"/>
      <c r="AE58" s="706"/>
      <c r="AF58" s="708">
        <f>X12</f>
        <v>43300000</v>
      </c>
      <c r="AG58" s="709"/>
      <c r="AH58" s="710"/>
      <c r="AI58" s="710"/>
      <c r="AJ58" s="711"/>
    </row>
    <row r="59" spans="2:36" ht="10.5" customHeight="1">
      <c r="B59" s="729"/>
      <c r="C59" s="730"/>
      <c r="D59" s="675" t="s">
        <v>119</v>
      </c>
      <c r="E59" s="675"/>
      <c r="F59" s="675"/>
      <c r="G59" s="675"/>
      <c r="H59" s="675"/>
      <c r="I59" s="675"/>
      <c r="J59" s="675"/>
      <c r="K59" s="651" t="s">
        <v>86</v>
      </c>
      <c r="L59" s="676"/>
      <c r="M59" s="677"/>
      <c r="N59" s="678"/>
      <c r="O59" s="678"/>
      <c r="P59" s="679"/>
      <c r="Q59" s="680"/>
      <c r="R59" s="689"/>
      <c r="S59" s="679"/>
      <c r="T59" s="679"/>
      <c r="U59" s="679"/>
      <c r="V59" s="679"/>
      <c r="W59" s="679"/>
      <c r="X59" s="680"/>
      <c r="Y59" s="689"/>
      <c r="Z59" s="679"/>
      <c r="AA59" s="672"/>
      <c r="AB59" s="672"/>
      <c r="AC59" s="672"/>
      <c r="AD59" s="672"/>
      <c r="AE59" s="692"/>
      <c r="AF59" s="653">
        <f>MIN(AF43,AF55,AF58,AN23)</f>
        <v>15250000</v>
      </c>
      <c r="AG59" s="655"/>
      <c r="AH59" s="656"/>
      <c r="AI59" s="656"/>
      <c r="AJ59" s="697"/>
    </row>
    <row r="60" spans="2:36" ht="10.5" customHeight="1">
      <c r="B60" s="729"/>
      <c r="C60" s="730"/>
      <c r="D60" s="675"/>
      <c r="E60" s="675"/>
      <c r="F60" s="675"/>
      <c r="G60" s="675"/>
      <c r="H60" s="675"/>
      <c r="I60" s="675"/>
      <c r="J60" s="675"/>
      <c r="K60" s="651"/>
      <c r="L60" s="681"/>
      <c r="M60" s="682"/>
      <c r="N60" s="682"/>
      <c r="O60" s="682"/>
      <c r="P60" s="683"/>
      <c r="Q60" s="684"/>
      <c r="R60" s="690"/>
      <c r="S60" s="683"/>
      <c r="T60" s="683"/>
      <c r="U60" s="683"/>
      <c r="V60" s="683"/>
      <c r="W60" s="683"/>
      <c r="X60" s="684"/>
      <c r="Y60" s="673"/>
      <c r="Z60" s="674"/>
      <c r="AA60" s="674"/>
      <c r="AB60" s="674"/>
      <c r="AC60" s="674"/>
      <c r="AD60" s="674"/>
      <c r="AE60" s="693"/>
      <c r="AF60" s="659"/>
      <c r="AG60" s="660"/>
      <c r="AH60" s="660"/>
      <c r="AI60" s="660"/>
      <c r="AJ60" s="698"/>
    </row>
    <row r="61" spans="2:36" ht="10.5" customHeight="1">
      <c r="B61" s="729"/>
      <c r="C61" s="730"/>
      <c r="D61" s="675"/>
      <c r="E61" s="675"/>
      <c r="F61" s="675"/>
      <c r="G61" s="675"/>
      <c r="H61" s="675"/>
      <c r="I61" s="675"/>
      <c r="J61" s="675"/>
      <c r="K61" s="651"/>
      <c r="L61" s="685"/>
      <c r="M61" s="686"/>
      <c r="N61" s="686"/>
      <c r="O61" s="686"/>
      <c r="P61" s="687"/>
      <c r="Q61" s="688"/>
      <c r="R61" s="691"/>
      <c r="S61" s="687"/>
      <c r="T61" s="687"/>
      <c r="U61" s="687"/>
      <c r="V61" s="687"/>
      <c r="W61" s="687"/>
      <c r="X61" s="688"/>
      <c r="Y61" s="694"/>
      <c r="Z61" s="695"/>
      <c r="AA61" s="695"/>
      <c r="AB61" s="695"/>
      <c r="AC61" s="695"/>
      <c r="AD61" s="695"/>
      <c r="AE61" s="696"/>
      <c r="AF61" s="699"/>
      <c r="AG61" s="700"/>
      <c r="AH61" s="700"/>
      <c r="AI61" s="700"/>
      <c r="AJ61" s="701"/>
    </row>
    <row r="62" spans="2:36" ht="10.5" customHeight="1">
      <c r="B62" s="729"/>
      <c r="C62" s="730"/>
      <c r="D62" s="645" t="s">
        <v>103</v>
      </c>
      <c r="E62" s="646"/>
      <c r="F62" s="646"/>
      <c r="G62" s="646"/>
      <c r="H62" s="646"/>
      <c r="I62" s="646"/>
      <c r="J62" s="647"/>
      <c r="K62" s="651" t="s">
        <v>87</v>
      </c>
      <c r="L62" s="653">
        <f>AF59-R62-Y62</f>
        <v>15000000</v>
      </c>
      <c r="M62" s="654"/>
      <c r="N62" s="655"/>
      <c r="O62" s="656"/>
      <c r="P62" s="657"/>
      <c r="Q62" s="658"/>
      <c r="R62" s="663">
        <f>+R43</f>
        <v>200000</v>
      </c>
      <c r="S62" s="664"/>
      <c r="T62" s="665"/>
      <c r="U62" s="665"/>
      <c r="V62" s="665"/>
      <c r="W62" s="665"/>
      <c r="X62" s="666"/>
      <c r="Y62" s="663">
        <v>50000</v>
      </c>
      <c r="Z62" s="670"/>
      <c r="AA62" s="664"/>
      <c r="AB62" s="665"/>
      <c r="AC62" s="657"/>
      <c r="AD62" s="657"/>
      <c r="AE62" s="658"/>
      <c r="AF62" s="671"/>
      <c r="AG62" s="672"/>
      <c r="AH62" s="672"/>
      <c r="AI62" s="672"/>
      <c r="AJ62" s="672"/>
    </row>
    <row r="63" spans="2:36" ht="21" customHeight="1">
      <c r="B63" s="729"/>
      <c r="C63" s="730"/>
      <c r="D63" s="648"/>
      <c r="E63" s="649"/>
      <c r="F63" s="649"/>
      <c r="G63" s="649"/>
      <c r="H63" s="649"/>
      <c r="I63" s="649"/>
      <c r="J63" s="650"/>
      <c r="K63" s="652"/>
      <c r="L63" s="659"/>
      <c r="M63" s="660"/>
      <c r="N63" s="660"/>
      <c r="O63" s="660"/>
      <c r="P63" s="661"/>
      <c r="Q63" s="662"/>
      <c r="R63" s="667"/>
      <c r="S63" s="668"/>
      <c r="T63" s="668"/>
      <c r="U63" s="668"/>
      <c r="V63" s="668"/>
      <c r="W63" s="668"/>
      <c r="X63" s="669"/>
      <c r="Y63" s="667"/>
      <c r="Z63" s="668"/>
      <c r="AA63" s="668"/>
      <c r="AB63" s="668"/>
      <c r="AC63" s="661"/>
      <c r="AD63" s="661"/>
      <c r="AE63" s="662"/>
      <c r="AF63" s="673"/>
      <c r="AG63" s="674"/>
      <c r="AH63" s="674"/>
      <c r="AI63" s="674"/>
      <c r="AJ63" s="674"/>
    </row>
  </sheetData>
  <sheetProtection sheet="1"/>
  <mergeCells count="178">
    <mergeCell ref="B1:AJ1"/>
    <mergeCell ref="B2:AJ2"/>
    <mergeCell ref="C3:G3"/>
    <mergeCell ref="W3:AA4"/>
    <mergeCell ref="AB3:AH4"/>
    <mergeCell ref="AL3:AM4"/>
    <mergeCell ref="AN3:AO4"/>
    <mergeCell ref="B5:AH5"/>
    <mergeCell ref="AL5:AM5"/>
    <mergeCell ref="AN5:AO5"/>
    <mergeCell ref="B7:V7"/>
    <mergeCell ref="X7:AJ7"/>
    <mergeCell ref="B8:V9"/>
    <mergeCell ref="W8:W9"/>
    <mergeCell ref="X8:AJ9"/>
    <mergeCell ref="AL8:AM9"/>
    <mergeCell ref="AN8:AO9"/>
    <mergeCell ref="B10:D15"/>
    <mergeCell ref="E10:V10"/>
    <mergeCell ref="W10:W11"/>
    <mergeCell ref="X10:AJ11"/>
    <mergeCell ref="AL10:AM11"/>
    <mergeCell ref="AN10:AO11"/>
    <mergeCell ref="E11:V11"/>
    <mergeCell ref="E12:V13"/>
    <mergeCell ref="W12:W13"/>
    <mergeCell ref="AL13:AM14"/>
    <mergeCell ref="E14:V14"/>
    <mergeCell ref="W14:W15"/>
    <mergeCell ref="X14:AJ15"/>
    <mergeCell ref="E15:V15"/>
    <mergeCell ref="AL15:AM16"/>
    <mergeCell ref="B16:AJ17"/>
    <mergeCell ref="B18:F26"/>
    <mergeCell ref="G18:I25"/>
    <mergeCell ref="J18:N25"/>
    <mergeCell ref="O18:AG21"/>
    <mergeCell ref="AL18:AM22"/>
    <mergeCell ref="G26:I26"/>
    <mergeCell ref="J26:N26"/>
    <mergeCell ref="O26:U26"/>
    <mergeCell ref="V26:AA26"/>
    <mergeCell ref="AN18:AO22"/>
    <mergeCell ref="AH19:AJ22"/>
    <mergeCell ref="O22:U25"/>
    <mergeCell ref="V22:AA25"/>
    <mergeCell ref="AB22:AG25"/>
    <mergeCell ref="AH23:AJ25"/>
    <mergeCell ref="AL23:AM25"/>
    <mergeCell ref="AN23:AO25"/>
    <mergeCell ref="B27:F28"/>
    <mergeCell ref="G27:I28"/>
    <mergeCell ref="J27:M28"/>
    <mergeCell ref="O27:T28"/>
    <mergeCell ref="V27:Z28"/>
    <mergeCell ref="AB27:AF28"/>
    <mergeCell ref="J29:M30"/>
    <mergeCell ref="O29:U30"/>
    <mergeCell ref="V29:Z30"/>
    <mergeCell ref="AB29:AF30"/>
    <mergeCell ref="AB26:AG26"/>
    <mergeCell ref="AH26:AJ26"/>
    <mergeCell ref="AH27:AJ28"/>
    <mergeCell ref="AH29:AI30"/>
    <mergeCell ref="B31:F31"/>
    <mergeCell ref="G31:I31"/>
    <mergeCell ref="J31:M31"/>
    <mergeCell ref="O31:U31"/>
    <mergeCell ref="V31:Z31"/>
    <mergeCell ref="AB31:AF31"/>
    <mergeCell ref="AH31:AI31"/>
    <mergeCell ref="B29:F30"/>
    <mergeCell ref="G29:I30"/>
    <mergeCell ref="AB33:AF33"/>
    <mergeCell ref="AH33:AI33"/>
    <mergeCell ref="B32:F32"/>
    <mergeCell ref="G32:I32"/>
    <mergeCell ref="J32:M32"/>
    <mergeCell ref="O32:U32"/>
    <mergeCell ref="V32:Z32"/>
    <mergeCell ref="AB32:AF32"/>
    <mergeCell ref="J34:M34"/>
    <mergeCell ref="O34:U34"/>
    <mergeCell ref="V34:Z34"/>
    <mergeCell ref="AB34:AF34"/>
    <mergeCell ref="AH32:AI32"/>
    <mergeCell ref="B33:F33"/>
    <mergeCell ref="G33:I33"/>
    <mergeCell ref="J33:M33"/>
    <mergeCell ref="O33:U33"/>
    <mergeCell ref="V33:Z33"/>
    <mergeCell ref="AH34:AI34"/>
    <mergeCell ref="B35:F36"/>
    <mergeCell ref="G35:H36"/>
    <mergeCell ref="J35:N36"/>
    <mergeCell ref="O35:U36"/>
    <mergeCell ref="V35:AA36"/>
    <mergeCell ref="AB35:AG36"/>
    <mergeCell ref="AH35:AI36"/>
    <mergeCell ref="B34:F34"/>
    <mergeCell ref="G34:I34"/>
    <mergeCell ref="B37:F38"/>
    <mergeCell ref="G37:H38"/>
    <mergeCell ref="J37:M38"/>
    <mergeCell ref="O37:T38"/>
    <mergeCell ref="V37:Z38"/>
    <mergeCell ref="AB37:AF38"/>
    <mergeCell ref="AH37:AI38"/>
    <mergeCell ref="B39:AH39"/>
    <mergeCell ref="B41:C45"/>
    <mergeCell ref="D41:J41"/>
    <mergeCell ref="L41:Q41"/>
    <mergeCell ref="R41:X41"/>
    <mergeCell ref="Y41:AE41"/>
    <mergeCell ref="AF41:AJ41"/>
    <mergeCell ref="D42:J42"/>
    <mergeCell ref="L42:Q42"/>
    <mergeCell ref="Y42:AE42"/>
    <mergeCell ref="AF42:AJ42"/>
    <mergeCell ref="AL42:AQ42"/>
    <mergeCell ref="D43:J45"/>
    <mergeCell ref="K43:K45"/>
    <mergeCell ref="L43:Q45"/>
    <mergeCell ref="R43:X45"/>
    <mergeCell ref="Y43:AE45"/>
    <mergeCell ref="AF43:AJ45"/>
    <mergeCell ref="L55:Q57"/>
    <mergeCell ref="R42:X42"/>
    <mergeCell ref="F49:J49"/>
    <mergeCell ref="L49:Q51"/>
    <mergeCell ref="R49:X51"/>
    <mergeCell ref="F53:J53"/>
    <mergeCell ref="B46:C63"/>
    <mergeCell ref="D46:E57"/>
    <mergeCell ref="F46:J46"/>
    <mergeCell ref="K46:K48"/>
    <mergeCell ref="L46:Q48"/>
    <mergeCell ref="R52:X54"/>
    <mergeCell ref="R46:X48"/>
    <mergeCell ref="F50:J50"/>
    <mergeCell ref="F55:J57"/>
    <mergeCell ref="K55:K57"/>
    <mergeCell ref="F54:J54"/>
    <mergeCell ref="Y46:AE48"/>
    <mergeCell ref="AF46:AH46"/>
    <mergeCell ref="F47:J47"/>
    <mergeCell ref="AF47:AJ48"/>
    <mergeCell ref="F48:J48"/>
    <mergeCell ref="Y49:AE51"/>
    <mergeCell ref="AF49:AH49"/>
    <mergeCell ref="Y52:AE54"/>
    <mergeCell ref="AF52:AJ54"/>
    <mergeCell ref="D58:J58"/>
    <mergeCell ref="L58:Q58"/>
    <mergeCell ref="R58:X58"/>
    <mergeCell ref="Y58:AE58"/>
    <mergeCell ref="AF58:AJ58"/>
    <mergeCell ref="AF50:AJ51"/>
    <mergeCell ref="F51:J51"/>
    <mergeCell ref="F52:J52"/>
    <mergeCell ref="K52:K54"/>
    <mergeCell ref="L52:Q54"/>
    <mergeCell ref="R59:X61"/>
    <mergeCell ref="Y59:AE61"/>
    <mergeCell ref="AF59:AJ61"/>
    <mergeCell ref="R55:X57"/>
    <mergeCell ref="Y55:AE57"/>
    <mergeCell ref="AF55:AJ57"/>
    <mergeCell ref="X12:AJ13"/>
    <mergeCell ref="D62:J63"/>
    <mergeCell ref="K62:K63"/>
    <mergeCell ref="L62:Q63"/>
    <mergeCell ref="R62:X63"/>
    <mergeCell ref="Y62:AE63"/>
    <mergeCell ref="AF62:AJ63"/>
    <mergeCell ref="D59:J61"/>
    <mergeCell ref="K59:K61"/>
    <mergeCell ref="L59:Q61"/>
  </mergeCells>
  <printOptions/>
  <pageMargins left="0.9448818897637796" right="0.31496062992125984" top="0.7480314960629921" bottom="0" header="0.3937007874015748" footer="0.5118110236220472"/>
  <pageSetup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B1:AW63"/>
  <sheetViews>
    <sheetView showGridLines="0" zoomScalePageLayoutView="0" workbookViewId="0" topLeftCell="A7">
      <selection activeCell="X14" sqref="X14:AJ15"/>
    </sheetView>
  </sheetViews>
  <sheetFormatPr defaultColWidth="9.00390625" defaultRowHeight="13.5"/>
  <cols>
    <col min="2" max="2" width="0.6171875" style="0" customWidth="1"/>
    <col min="3" max="3" width="3.125" style="0" customWidth="1"/>
    <col min="4" max="5" width="3.375" style="0" customWidth="1"/>
    <col min="6" max="6" width="3.00390625" style="0" customWidth="1"/>
    <col min="7" max="7" width="11.00390625" style="0" customWidth="1"/>
    <col min="8" max="8" width="1.25" style="0" customWidth="1"/>
    <col min="9" max="9" width="0.6171875" style="0" customWidth="1"/>
    <col min="10" max="10" width="6.875" style="0" customWidth="1"/>
    <col min="11" max="11" width="2.875" style="0" customWidth="1"/>
    <col min="12" max="13" width="1.25" style="0" customWidth="1"/>
    <col min="14" max="14" width="0.6171875" style="0" customWidth="1"/>
    <col min="15" max="15" width="7.875" style="0" customWidth="1"/>
    <col min="16" max="16" width="0.6171875" style="0" customWidth="1"/>
    <col min="17" max="18" width="1.00390625" style="0" customWidth="1"/>
    <col min="19" max="19" width="0.875" style="0" customWidth="1"/>
    <col min="20" max="20" width="1.25" style="0" customWidth="1"/>
    <col min="21" max="21" width="0.6171875" style="0" customWidth="1"/>
    <col min="22" max="22" width="4.50390625" style="0" customWidth="1"/>
    <col min="23" max="23" width="4.00390625" style="0" customWidth="1"/>
    <col min="24" max="24" width="1.875" style="0" customWidth="1"/>
    <col min="25" max="25" width="0.6171875" style="0" customWidth="1"/>
    <col min="26" max="26" width="1.25" style="0" customWidth="1"/>
    <col min="27" max="27" width="0.6171875" style="0" customWidth="1"/>
    <col min="28" max="28" width="9.75390625" style="0" customWidth="1"/>
    <col min="29" max="33" width="0.6171875" style="0" customWidth="1"/>
    <col min="34" max="34" width="10.875" style="0" customWidth="1"/>
    <col min="35" max="35" width="1.25" style="0" customWidth="1"/>
    <col min="36" max="36" width="0.6171875" style="0" customWidth="1"/>
    <col min="37" max="37" width="12.50390625" style="0" customWidth="1"/>
    <col min="41" max="41" width="9.875" style="0" bestFit="1" customWidth="1"/>
    <col min="42" max="42" width="9.875" style="0" customWidth="1"/>
    <col min="43" max="43" width="9.125" style="0" customWidth="1"/>
    <col min="44" max="44" width="9.875" style="0" customWidth="1"/>
    <col min="46" max="46" width="3.125" style="0" hidden="1" customWidth="1"/>
    <col min="47" max="48" width="0" style="0" hidden="1" customWidth="1"/>
  </cols>
  <sheetData>
    <row r="1" spans="2:36" ht="14.25" customHeight="1">
      <c r="B1" s="935" t="s">
        <v>74</v>
      </c>
      <c r="C1" s="935"/>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7"/>
    </row>
    <row r="2" spans="2:36" ht="14.25" customHeight="1">
      <c r="B2" s="938" t="s">
        <v>75</v>
      </c>
      <c r="C2" s="938"/>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40"/>
    </row>
    <row r="3" spans="3:41" ht="23.25" customHeight="1">
      <c r="C3" s="941" t="str">
        <f>WIDECHAR(" （平成 "&amp;AL5&amp;" 年分）")</f>
        <v>　（平成　２５　年分）</v>
      </c>
      <c r="D3" s="380"/>
      <c r="E3" s="380"/>
      <c r="F3" s="380"/>
      <c r="G3" s="380"/>
      <c r="H3" s="5"/>
      <c r="I3" s="5"/>
      <c r="J3" s="1"/>
      <c r="K3" s="1"/>
      <c r="L3" s="1"/>
      <c r="M3" s="1"/>
      <c r="N3" s="1"/>
      <c r="O3" s="1"/>
      <c r="P3" s="1"/>
      <c r="Q3" s="1"/>
      <c r="R3" s="1"/>
      <c r="S3" s="1"/>
      <c r="T3" s="1"/>
      <c r="U3" s="1"/>
      <c r="V3" s="1"/>
      <c r="W3" s="942" t="s">
        <v>55</v>
      </c>
      <c r="X3" s="943"/>
      <c r="Y3" s="943"/>
      <c r="Z3" s="943"/>
      <c r="AA3" s="943"/>
      <c r="AB3" s="944"/>
      <c r="AC3" s="944"/>
      <c r="AD3" s="944"/>
      <c r="AE3" s="945"/>
      <c r="AF3" s="945"/>
      <c r="AG3" s="945"/>
      <c r="AH3" s="945"/>
      <c r="AI3" s="21"/>
      <c r="AL3" s="947" t="s">
        <v>134</v>
      </c>
      <c r="AM3" s="922"/>
      <c r="AN3" s="842" t="s">
        <v>135</v>
      </c>
      <c r="AO3" s="922"/>
    </row>
    <row r="4" spans="2:41" ht="6" customHeight="1">
      <c r="B4" s="4" t="s">
        <v>54</v>
      </c>
      <c r="C4" s="4"/>
      <c r="D4" s="2"/>
      <c r="E4" s="2"/>
      <c r="F4" s="2"/>
      <c r="G4" s="2"/>
      <c r="H4" s="2"/>
      <c r="I4" s="2"/>
      <c r="J4" s="2"/>
      <c r="K4" s="2"/>
      <c r="L4" s="2"/>
      <c r="M4" s="2"/>
      <c r="N4" s="2"/>
      <c r="O4" s="2"/>
      <c r="P4" s="2"/>
      <c r="Q4" s="2"/>
      <c r="R4" s="2"/>
      <c r="S4" s="2"/>
      <c r="T4" s="2"/>
      <c r="U4" s="2"/>
      <c r="V4" s="2"/>
      <c r="W4" s="943"/>
      <c r="X4" s="943"/>
      <c r="Y4" s="943"/>
      <c r="Z4" s="943"/>
      <c r="AA4" s="943"/>
      <c r="AB4" s="946"/>
      <c r="AC4" s="946"/>
      <c r="AD4" s="946"/>
      <c r="AE4" s="946"/>
      <c r="AF4" s="946"/>
      <c r="AG4" s="946"/>
      <c r="AH4" s="946"/>
      <c r="AI4" s="21"/>
      <c r="AL4" s="948"/>
      <c r="AM4" s="924"/>
      <c r="AN4" s="923"/>
      <c r="AO4" s="924"/>
    </row>
    <row r="5" spans="2:42" ht="21" customHeight="1">
      <c r="B5" s="925" t="s">
        <v>90</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20"/>
      <c r="AL5" s="926">
        <v>25</v>
      </c>
      <c r="AM5" s="927"/>
      <c r="AN5" s="928" t="s">
        <v>130</v>
      </c>
      <c r="AO5" s="929"/>
      <c r="AP5" s="13"/>
    </row>
    <row r="6" spans="2:39" ht="3.7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M6" s="6"/>
    </row>
    <row r="7" spans="2:44" ht="31.5" customHeight="1">
      <c r="B7" s="930" t="s">
        <v>99</v>
      </c>
      <c r="C7" s="930"/>
      <c r="D7" s="930"/>
      <c r="E7" s="930"/>
      <c r="F7" s="930"/>
      <c r="G7" s="930"/>
      <c r="H7" s="930"/>
      <c r="I7" s="930"/>
      <c r="J7" s="930"/>
      <c r="K7" s="930"/>
      <c r="L7" s="930"/>
      <c r="M7" s="930"/>
      <c r="N7" s="930"/>
      <c r="O7" s="930"/>
      <c r="P7" s="930"/>
      <c r="Q7" s="930"/>
      <c r="R7" s="930"/>
      <c r="S7" s="930"/>
      <c r="T7" s="930"/>
      <c r="U7" s="930"/>
      <c r="V7" s="931"/>
      <c r="W7" s="38" t="s">
        <v>0</v>
      </c>
      <c r="X7" s="932" t="str">
        <f>WIDECHAR("第　　"&amp;AN5&amp;"　　号")</f>
        <v>第　　３・４　　号</v>
      </c>
      <c r="Y7" s="933"/>
      <c r="Z7" s="933"/>
      <c r="AA7" s="933"/>
      <c r="AB7" s="933"/>
      <c r="AC7" s="933"/>
      <c r="AD7" s="933"/>
      <c r="AE7" s="933"/>
      <c r="AF7" s="933"/>
      <c r="AG7" s="933"/>
      <c r="AH7" s="933"/>
      <c r="AI7" s="934"/>
      <c r="AJ7" s="934"/>
      <c r="AQ7" s="42" t="s">
        <v>129</v>
      </c>
      <c r="AR7" s="40"/>
    </row>
    <row r="8" spans="2:44" ht="15.75" customHeight="1">
      <c r="B8" s="908" t="s">
        <v>58</v>
      </c>
      <c r="C8" s="908"/>
      <c r="D8" s="909"/>
      <c r="E8" s="909"/>
      <c r="F8" s="909"/>
      <c r="G8" s="909"/>
      <c r="H8" s="909"/>
      <c r="I8" s="909"/>
      <c r="J8" s="909"/>
      <c r="K8" s="909"/>
      <c r="L8" s="909"/>
      <c r="M8" s="909"/>
      <c r="N8" s="909"/>
      <c r="O8" s="909"/>
      <c r="P8" s="909"/>
      <c r="Q8" s="909"/>
      <c r="R8" s="909"/>
      <c r="S8" s="909"/>
      <c r="T8" s="909"/>
      <c r="U8" s="909"/>
      <c r="V8" s="909"/>
      <c r="W8" s="652" t="s">
        <v>108</v>
      </c>
      <c r="X8" s="910">
        <v>100000000</v>
      </c>
      <c r="Y8" s="911"/>
      <c r="Z8" s="911"/>
      <c r="AA8" s="911"/>
      <c r="AB8" s="911"/>
      <c r="AC8" s="911"/>
      <c r="AD8" s="911"/>
      <c r="AE8" s="911"/>
      <c r="AF8" s="911"/>
      <c r="AG8" s="911"/>
      <c r="AH8" s="911"/>
      <c r="AI8" s="911"/>
      <c r="AJ8" s="697"/>
      <c r="AL8" s="914" t="s">
        <v>121</v>
      </c>
      <c r="AM8" s="914"/>
      <c r="AN8" s="914" t="s">
        <v>122</v>
      </c>
      <c r="AO8" s="914"/>
      <c r="AP8" s="40"/>
      <c r="AQ8" s="43">
        <v>1</v>
      </c>
      <c r="AR8" s="12" t="s">
        <v>131</v>
      </c>
    </row>
    <row r="9" spans="2:44" ht="15.75" customHeight="1">
      <c r="B9" s="908"/>
      <c r="C9" s="908"/>
      <c r="D9" s="909"/>
      <c r="E9" s="909"/>
      <c r="F9" s="909"/>
      <c r="G9" s="909"/>
      <c r="H9" s="909"/>
      <c r="I9" s="909"/>
      <c r="J9" s="909"/>
      <c r="K9" s="909"/>
      <c r="L9" s="909"/>
      <c r="M9" s="909"/>
      <c r="N9" s="909"/>
      <c r="O9" s="909"/>
      <c r="P9" s="909"/>
      <c r="Q9" s="909"/>
      <c r="R9" s="909"/>
      <c r="S9" s="909"/>
      <c r="T9" s="909"/>
      <c r="U9" s="909"/>
      <c r="V9" s="909"/>
      <c r="W9" s="897"/>
      <c r="X9" s="912"/>
      <c r="Y9" s="913"/>
      <c r="Z9" s="913"/>
      <c r="AA9" s="913"/>
      <c r="AB9" s="913"/>
      <c r="AC9" s="913"/>
      <c r="AD9" s="913"/>
      <c r="AE9" s="913"/>
      <c r="AF9" s="913"/>
      <c r="AG9" s="913"/>
      <c r="AH9" s="913"/>
      <c r="AI9" s="913"/>
      <c r="AJ9" s="701"/>
      <c r="AL9" s="915"/>
      <c r="AM9" s="915"/>
      <c r="AN9" s="915"/>
      <c r="AO9" s="915"/>
      <c r="AP9" s="40"/>
      <c r="AQ9" s="43">
        <v>2</v>
      </c>
      <c r="AR9" t="s">
        <v>132</v>
      </c>
    </row>
    <row r="10" spans="2:44" ht="15.75" customHeight="1">
      <c r="B10" s="916" t="s">
        <v>120</v>
      </c>
      <c r="C10" s="916"/>
      <c r="D10" s="917"/>
      <c r="E10" s="901" t="s">
        <v>57</v>
      </c>
      <c r="F10" s="902"/>
      <c r="G10" s="902"/>
      <c r="H10" s="902"/>
      <c r="I10" s="902"/>
      <c r="J10" s="902"/>
      <c r="K10" s="902"/>
      <c r="L10" s="902"/>
      <c r="M10" s="902"/>
      <c r="N10" s="902"/>
      <c r="O10" s="902"/>
      <c r="P10" s="902"/>
      <c r="Q10" s="902"/>
      <c r="R10" s="902"/>
      <c r="S10" s="902"/>
      <c r="T10" s="902"/>
      <c r="U10" s="902"/>
      <c r="V10" s="903"/>
      <c r="W10" s="652" t="s">
        <v>109</v>
      </c>
      <c r="X10" s="641">
        <f>AL10+AN10</f>
        <v>3000000</v>
      </c>
      <c r="Y10" s="642"/>
      <c r="Z10" s="642"/>
      <c r="AA10" s="642"/>
      <c r="AB10" s="642"/>
      <c r="AC10" s="642"/>
      <c r="AD10" s="642"/>
      <c r="AE10" s="642"/>
      <c r="AF10" s="642"/>
      <c r="AG10" s="642"/>
      <c r="AH10" s="642"/>
      <c r="AI10" s="642"/>
      <c r="AJ10" s="697"/>
      <c r="AL10" s="865">
        <v>2000000</v>
      </c>
      <c r="AM10" s="866"/>
      <c r="AN10" s="865">
        <v>1000000</v>
      </c>
      <c r="AO10" s="866"/>
      <c r="AP10" s="15"/>
      <c r="AQ10" s="43">
        <v>3</v>
      </c>
      <c r="AR10" t="s">
        <v>128</v>
      </c>
    </row>
    <row r="11" spans="2:44" ht="15.75" customHeight="1">
      <c r="B11" s="918"/>
      <c r="C11" s="918"/>
      <c r="D11" s="919"/>
      <c r="E11" s="888" t="s">
        <v>60</v>
      </c>
      <c r="F11" s="889"/>
      <c r="G11" s="889"/>
      <c r="H11" s="889"/>
      <c r="I11" s="889"/>
      <c r="J11" s="889"/>
      <c r="K11" s="889"/>
      <c r="L11" s="889"/>
      <c r="M11" s="889"/>
      <c r="N11" s="889"/>
      <c r="O11" s="889"/>
      <c r="P11" s="889"/>
      <c r="Q11" s="889"/>
      <c r="R11" s="889"/>
      <c r="S11" s="889"/>
      <c r="T11" s="889"/>
      <c r="U11" s="889"/>
      <c r="V11" s="890"/>
      <c r="W11" s="897"/>
      <c r="X11" s="643"/>
      <c r="Y11" s="644"/>
      <c r="Z11" s="644"/>
      <c r="AA11" s="644"/>
      <c r="AB11" s="644"/>
      <c r="AC11" s="644"/>
      <c r="AD11" s="644"/>
      <c r="AE11" s="644"/>
      <c r="AF11" s="644"/>
      <c r="AG11" s="644"/>
      <c r="AH11" s="644"/>
      <c r="AI11" s="644"/>
      <c r="AJ11" s="701"/>
      <c r="AL11" s="887"/>
      <c r="AM11" s="887"/>
      <c r="AN11" s="887"/>
      <c r="AO11" s="887"/>
      <c r="AP11" s="15"/>
      <c r="AQ11" s="43">
        <v>4</v>
      </c>
      <c r="AR11" s="41" t="s">
        <v>124</v>
      </c>
    </row>
    <row r="12" spans="2:36" ht="15.75" customHeight="1">
      <c r="B12" s="918"/>
      <c r="C12" s="918"/>
      <c r="D12" s="919"/>
      <c r="E12" s="891" t="s">
        <v>59</v>
      </c>
      <c r="F12" s="892"/>
      <c r="G12" s="892"/>
      <c r="H12" s="892"/>
      <c r="I12" s="892"/>
      <c r="J12" s="892"/>
      <c r="K12" s="892"/>
      <c r="L12" s="892"/>
      <c r="M12" s="892"/>
      <c r="N12" s="892"/>
      <c r="O12" s="892"/>
      <c r="P12" s="892"/>
      <c r="Q12" s="892"/>
      <c r="R12" s="892"/>
      <c r="S12" s="892"/>
      <c r="T12" s="892"/>
      <c r="U12" s="892"/>
      <c r="V12" s="893"/>
      <c r="W12" s="652" t="s">
        <v>110</v>
      </c>
      <c r="X12" s="641">
        <f>AL15+AL23+AN23+O37+V37+AB37</f>
        <v>23010070</v>
      </c>
      <c r="Y12" s="642"/>
      <c r="Z12" s="642"/>
      <c r="AA12" s="642"/>
      <c r="AB12" s="642"/>
      <c r="AC12" s="642"/>
      <c r="AD12" s="642"/>
      <c r="AE12" s="642"/>
      <c r="AF12" s="642"/>
      <c r="AG12" s="642"/>
      <c r="AH12" s="642"/>
      <c r="AI12" s="642"/>
      <c r="AJ12" s="642"/>
    </row>
    <row r="13" spans="2:49" ht="15.75" customHeight="1">
      <c r="B13" s="918"/>
      <c r="C13" s="918"/>
      <c r="D13" s="919"/>
      <c r="E13" s="894"/>
      <c r="F13" s="895"/>
      <c r="G13" s="895"/>
      <c r="H13" s="895"/>
      <c r="I13" s="895"/>
      <c r="J13" s="895"/>
      <c r="K13" s="895"/>
      <c r="L13" s="895"/>
      <c r="M13" s="895"/>
      <c r="N13" s="895"/>
      <c r="O13" s="895"/>
      <c r="P13" s="895"/>
      <c r="Q13" s="895"/>
      <c r="R13" s="895"/>
      <c r="S13" s="895"/>
      <c r="T13" s="895"/>
      <c r="U13" s="895"/>
      <c r="V13" s="896"/>
      <c r="W13" s="897"/>
      <c r="X13" s="643"/>
      <c r="Y13" s="644"/>
      <c r="Z13" s="644"/>
      <c r="AA13" s="644"/>
      <c r="AB13" s="644"/>
      <c r="AC13" s="644"/>
      <c r="AD13" s="644"/>
      <c r="AE13" s="644"/>
      <c r="AF13" s="644"/>
      <c r="AG13" s="644"/>
      <c r="AH13" s="644"/>
      <c r="AI13" s="644"/>
      <c r="AJ13" s="644"/>
      <c r="AL13" s="882" t="s">
        <v>89</v>
      </c>
      <c r="AM13" s="898"/>
      <c r="AR13" s="44" t="s">
        <v>127</v>
      </c>
      <c r="AS13" s="45"/>
      <c r="AT13" s="45"/>
      <c r="AU13" s="45"/>
      <c r="AV13" s="45"/>
      <c r="AW13" s="46"/>
    </row>
    <row r="14" spans="2:49" ht="15.75" customHeight="1">
      <c r="B14" s="918"/>
      <c r="C14" s="918"/>
      <c r="D14" s="919"/>
      <c r="E14" s="901" t="s">
        <v>61</v>
      </c>
      <c r="F14" s="902"/>
      <c r="G14" s="902"/>
      <c r="H14" s="902"/>
      <c r="I14" s="902"/>
      <c r="J14" s="902"/>
      <c r="K14" s="902"/>
      <c r="L14" s="902"/>
      <c r="M14" s="902"/>
      <c r="N14" s="902"/>
      <c r="O14" s="902"/>
      <c r="P14" s="902"/>
      <c r="Q14" s="902"/>
      <c r="R14" s="902"/>
      <c r="S14" s="902"/>
      <c r="T14" s="902"/>
      <c r="U14" s="902"/>
      <c r="V14" s="903"/>
      <c r="W14" s="652" t="s">
        <v>111</v>
      </c>
      <c r="X14" s="641">
        <f>MIN(X10,X12,AL23)</f>
        <v>2000000</v>
      </c>
      <c r="Y14" s="642"/>
      <c r="Z14" s="642"/>
      <c r="AA14" s="642"/>
      <c r="AB14" s="642"/>
      <c r="AC14" s="642"/>
      <c r="AD14" s="642"/>
      <c r="AE14" s="642"/>
      <c r="AF14" s="642"/>
      <c r="AG14" s="642"/>
      <c r="AH14" s="642"/>
      <c r="AI14" s="642"/>
      <c r="AJ14" s="697"/>
      <c r="AL14" s="899"/>
      <c r="AM14" s="900"/>
      <c r="AR14" s="47" t="s">
        <v>125</v>
      </c>
      <c r="AW14" s="48"/>
    </row>
    <row r="15" spans="2:49" ht="15.75" customHeight="1">
      <c r="B15" s="920"/>
      <c r="C15" s="920"/>
      <c r="D15" s="921"/>
      <c r="E15" s="888" t="s">
        <v>62</v>
      </c>
      <c r="F15" s="889"/>
      <c r="G15" s="889"/>
      <c r="H15" s="889"/>
      <c r="I15" s="889"/>
      <c r="J15" s="889"/>
      <c r="K15" s="889"/>
      <c r="L15" s="889"/>
      <c r="M15" s="889"/>
      <c r="N15" s="889"/>
      <c r="O15" s="889"/>
      <c r="P15" s="889"/>
      <c r="Q15" s="889"/>
      <c r="R15" s="889"/>
      <c r="S15" s="889"/>
      <c r="T15" s="889"/>
      <c r="U15" s="889"/>
      <c r="V15" s="890"/>
      <c r="W15" s="897"/>
      <c r="X15" s="643"/>
      <c r="Y15" s="644"/>
      <c r="Z15" s="644"/>
      <c r="AA15" s="644"/>
      <c r="AB15" s="644"/>
      <c r="AC15" s="644"/>
      <c r="AD15" s="644"/>
      <c r="AE15" s="644"/>
      <c r="AF15" s="644"/>
      <c r="AG15" s="644"/>
      <c r="AH15" s="644"/>
      <c r="AI15" s="644"/>
      <c r="AJ15" s="701"/>
      <c r="AL15" s="904">
        <v>12000000</v>
      </c>
      <c r="AM15" s="905"/>
      <c r="AR15" s="49" t="s">
        <v>126</v>
      </c>
      <c r="AS15" s="50"/>
      <c r="AT15" s="51" t="s">
        <v>56</v>
      </c>
      <c r="AU15" s="50"/>
      <c r="AV15" s="50"/>
      <c r="AW15" s="52"/>
    </row>
    <row r="16" spans="2:39" ht="16.5" customHeight="1">
      <c r="B16" s="870" t="s">
        <v>100</v>
      </c>
      <c r="C16" s="870"/>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c r="AG16" s="871"/>
      <c r="AH16" s="871"/>
      <c r="AI16" s="871"/>
      <c r="AJ16" s="724"/>
      <c r="AL16" s="906"/>
      <c r="AM16" s="907"/>
    </row>
    <row r="17" spans="2:39" ht="6" customHeight="1">
      <c r="B17" s="778"/>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L17" s="55"/>
      <c r="AM17" s="15"/>
    </row>
    <row r="18" spans="2:41" ht="6" customHeight="1">
      <c r="B18" s="872" t="s">
        <v>63</v>
      </c>
      <c r="C18" s="872"/>
      <c r="D18" s="873"/>
      <c r="E18" s="873"/>
      <c r="F18" s="874"/>
      <c r="G18" s="879" t="s">
        <v>96</v>
      </c>
      <c r="H18" s="791"/>
      <c r="I18" s="874"/>
      <c r="J18" s="879" t="s">
        <v>95</v>
      </c>
      <c r="K18" s="873"/>
      <c r="L18" s="873"/>
      <c r="M18" s="873"/>
      <c r="N18" s="874"/>
      <c r="O18" s="645" t="s">
        <v>1</v>
      </c>
      <c r="P18" s="873"/>
      <c r="Q18" s="873"/>
      <c r="R18" s="873"/>
      <c r="S18" s="873"/>
      <c r="T18" s="873"/>
      <c r="U18" s="873"/>
      <c r="V18" s="873"/>
      <c r="W18" s="873"/>
      <c r="X18" s="873"/>
      <c r="Y18" s="873"/>
      <c r="Z18" s="873"/>
      <c r="AA18" s="873"/>
      <c r="AB18" s="873"/>
      <c r="AC18" s="873"/>
      <c r="AD18" s="873"/>
      <c r="AE18" s="873"/>
      <c r="AF18" s="873"/>
      <c r="AG18" s="874"/>
      <c r="AH18" s="17"/>
      <c r="AI18" s="17"/>
      <c r="AJ18" s="16"/>
      <c r="AL18" s="882" t="s">
        <v>76</v>
      </c>
      <c r="AM18" s="883"/>
      <c r="AN18" s="842" t="s">
        <v>123</v>
      </c>
      <c r="AO18" s="843"/>
    </row>
    <row r="19" spans="2:41" ht="6" customHeight="1">
      <c r="B19" s="875"/>
      <c r="C19" s="875"/>
      <c r="D19" s="875"/>
      <c r="E19" s="875"/>
      <c r="F19" s="876"/>
      <c r="G19" s="880"/>
      <c r="H19" s="875"/>
      <c r="I19" s="876"/>
      <c r="J19" s="880"/>
      <c r="K19" s="875"/>
      <c r="L19" s="875"/>
      <c r="M19" s="875"/>
      <c r="N19" s="876"/>
      <c r="O19" s="880"/>
      <c r="P19" s="875"/>
      <c r="Q19" s="875"/>
      <c r="R19" s="875"/>
      <c r="S19" s="875"/>
      <c r="T19" s="875"/>
      <c r="U19" s="875"/>
      <c r="V19" s="875"/>
      <c r="W19" s="875"/>
      <c r="X19" s="875"/>
      <c r="Y19" s="875"/>
      <c r="Z19" s="875"/>
      <c r="AA19" s="875"/>
      <c r="AB19" s="875"/>
      <c r="AC19" s="875"/>
      <c r="AD19" s="875"/>
      <c r="AE19" s="875"/>
      <c r="AF19" s="875"/>
      <c r="AG19" s="876"/>
      <c r="AH19" s="848" t="s">
        <v>97</v>
      </c>
      <c r="AI19" s="848"/>
      <c r="AJ19" s="380"/>
      <c r="AL19" s="844"/>
      <c r="AM19" s="380"/>
      <c r="AN19" s="844"/>
      <c r="AO19" s="845"/>
    </row>
    <row r="20" spans="2:41" ht="6" customHeight="1">
      <c r="B20" s="875"/>
      <c r="C20" s="875"/>
      <c r="D20" s="875"/>
      <c r="E20" s="875"/>
      <c r="F20" s="876"/>
      <c r="G20" s="880"/>
      <c r="H20" s="875"/>
      <c r="I20" s="876"/>
      <c r="J20" s="880"/>
      <c r="K20" s="875"/>
      <c r="L20" s="875"/>
      <c r="M20" s="875"/>
      <c r="N20" s="876"/>
      <c r="O20" s="880"/>
      <c r="P20" s="875"/>
      <c r="Q20" s="875"/>
      <c r="R20" s="875"/>
      <c r="S20" s="875"/>
      <c r="T20" s="875"/>
      <c r="U20" s="875"/>
      <c r="V20" s="875"/>
      <c r="W20" s="875"/>
      <c r="X20" s="875"/>
      <c r="Y20" s="875"/>
      <c r="Z20" s="875"/>
      <c r="AA20" s="875"/>
      <c r="AB20" s="875"/>
      <c r="AC20" s="875"/>
      <c r="AD20" s="875"/>
      <c r="AE20" s="875"/>
      <c r="AF20" s="875"/>
      <c r="AG20" s="876"/>
      <c r="AH20" s="380"/>
      <c r="AI20" s="380"/>
      <c r="AJ20" s="380"/>
      <c r="AL20" s="844"/>
      <c r="AM20" s="380"/>
      <c r="AN20" s="844"/>
      <c r="AO20" s="845"/>
    </row>
    <row r="21" spans="2:41" ht="4.5" customHeight="1">
      <c r="B21" s="875"/>
      <c r="C21" s="875"/>
      <c r="D21" s="875"/>
      <c r="E21" s="875"/>
      <c r="F21" s="876"/>
      <c r="G21" s="880"/>
      <c r="H21" s="875"/>
      <c r="I21" s="876"/>
      <c r="J21" s="880"/>
      <c r="K21" s="875"/>
      <c r="L21" s="875"/>
      <c r="M21" s="875"/>
      <c r="N21" s="876"/>
      <c r="O21" s="881"/>
      <c r="P21" s="877"/>
      <c r="Q21" s="877"/>
      <c r="R21" s="877"/>
      <c r="S21" s="877"/>
      <c r="T21" s="877"/>
      <c r="U21" s="877"/>
      <c r="V21" s="877"/>
      <c r="W21" s="877"/>
      <c r="X21" s="877"/>
      <c r="Y21" s="877"/>
      <c r="Z21" s="877"/>
      <c r="AA21" s="877"/>
      <c r="AB21" s="877"/>
      <c r="AC21" s="877"/>
      <c r="AD21" s="877"/>
      <c r="AE21" s="877"/>
      <c r="AF21" s="877"/>
      <c r="AG21" s="878"/>
      <c r="AH21" s="380"/>
      <c r="AI21" s="380"/>
      <c r="AJ21" s="380"/>
      <c r="AL21" s="844"/>
      <c r="AM21" s="380"/>
      <c r="AN21" s="844"/>
      <c r="AO21" s="845"/>
    </row>
    <row r="22" spans="2:41" ht="7.5" customHeight="1">
      <c r="B22" s="875"/>
      <c r="C22" s="875"/>
      <c r="D22" s="875"/>
      <c r="E22" s="875"/>
      <c r="F22" s="876"/>
      <c r="G22" s="880"/>
      <c r="H22" s="875"/>
      <c r="I22" s="876"/>
      <c r="J22" s="880"/>
      <c r="K22" s="875"/>
      <c r="L22" s="875"/>
      <c r="M22" s="875"/>
      <c r="N22" s="876"/>
      <c r="O22" s="849" t="s">
        <v>92</v>
      </c>
      <c r="P22" s="850"/>
      <c r="Q22" s="850"/>
      <c r="R22" s="850"/>
      <c r="S22" s="850"/>
      <c r="T22" s="850"/>
      <c r="U22" s="851"/>
      <c r="V22" s="849" t="s">
        <v>93</v>
      </c>
      <c r="W22" s="850"/>
      <c r="X22" s="850"/>
      <c r="Y22" s="850"/>
      <c r="Z22" s="850"/>
      <c r="AA22" s="851"/>
      <c r="AB22" s="849" t="s">
        <v>94</v>
      </c>
      <c r="AC22" s="858"/>
      <c r="AD22" s="858"/>
      <c r="AE22" s="850"/>
      <c r="AF22" s="850"/>
      <c r="AG22" s="851"/>
      <c r="AH22" s="380"/>
      <c r="AI22" s="380"/>
      <c r="AJ22" s="380"/>
      <c r="AL22" s="846"/>
      <c r="AM22" s="884"/>
      <c r="AN22" s="846"/>
      <c r="AO22" s="847"/>
    </row>
    <row r="23" spans="2:42" ht="7.5" customHeight="1">
      <c r="B23" s="875"/>
      <c r="C23" s="875"/>
      <c r="D23" s="875"/>
      <c r="E23" s="875"/>
      <c r="F23" s="876"/>
      <c r="G23" s="880"/>
      <c r="H23" s="875"/>
      <c r="I23" s="876"/>
      <c r="J23" s="880"/>
      <c r="K23" s="875"/>
      <c r="L23" s="875"/>
      <c r="M23" s="875"/>
      <c r="N23" s="876"/>
      <c r="O23" s="852"/>
      <c r="P23" s="853"/>
      <c r="Q23" s="853"/>
      <c r="R23" s="853"/>
      <c r="S23" s="853"/>
      <c r="T23" s="853"/>
      <c r="U23" s="854"/>
      <c r="V23" s="852"/>
      <c r="W23" s="853"/>
      <c r="X23" s="853"/>
      <c r="Y23" s="853"/>
      <c r="Z23" s="853"/>
      <c r="AA23" s="854"/>
      <c r="AB23" s="852"/>
      <c r="AC23" s="853"/>
      <c r="AD23" s="853"/>
      <c r="AE23" s="853"/>
      <c r="AF23" s="853"/>
      <c r="AG23" s="854"/>
      <c r="AH23" s="859" t="s">
        <v>107</v>
      </c>
      <c r="AI23" s="860"/>
      <c r="AJ23" s="861"/>
      <c r="AL23" s="865">
        <v>2000000</v>
      </c>
      <c r="AM23" s="866"/>
      <c r="AN23" s="865">
        <v>1000000</v>
      </c>
      <c r="AO23" s="865"/>
      <c r="AP23" s="53"/>
    </row>
    <row r="24" spans="2:42" ht="7.5" customHeight="1">
      <c r="B24" s="875"/>
      <c r="C24" s="875"/>
      <c r="D24" s="875"/>
      <c r="E24" s="875"/>
      <c r="F24" s="876"/>
      <c r="G24" s="880"/>
      <c r="H24" s="875"/>
      <c r="I24" s="876"/>
      <c r="J24" s="880"/>
      <c r="K24" s="875"/>
      <c r="L24" s="875"/>
      <c r="M24" s="875"/>
      <c r="N24" s="876"/>
      <c r="O24" s="852"/>
      <c r="P24" s="853"/>
      <c r="Q24" s="853"/>
      <c r="R24" s="853"/>
      <c r="S24" s="853"/>
      <c r="T24" s="853"/>
      <c r="U24" s="854"/>
      <c r="V24" s="852"/>
      <c r="W24" s="853"/>
      <c r="X24" s="853"/>
      <c r="Y24" s="853"/>
      <c r="Z24" s="853"/>
      <c r="AA24" s="854"/>
      <c r="AB24" s="852"/>
      <c r="AC24" s="853"/>
      <c r="AD24" s="853"/>
      <c r="AE24" s="853"/>
      <c r="AF24" s="853"/>
      <c r="AG24" s="854"/>
      <c r="AH24" s="862"/>
      <c r="AI24" s="861"/>
      <c r="AJ24" s="861"/>
      <c r="AL24" s="867"/>
      <c r="AM24" s="867"/>
      <c r="AN24" s="869"/>
      <c r="AO24" s="869"/>
      <c r="AP24" s="54"/>
    </row>
    <row r="25" spans="2:41" ht="9" customHeight="1">
      <c r="B25" s="875"/>
      <c r="C25" s="875"/>
      <c r="D25" s="875"/>
      <c r="E25" s="875"/>
      <c r="F25" s="876"/>
      <c r="G25" s="881"/>
      <c r="H25" s="877"/>
      <c r="I25" s="878"/>
      <c r="J25" s="881"/>
      <c r="K25" s="877"/>
      <c r="L25" s="877"/>
      <c r="M25" s="877"/>
      <c r="N25" s="878"/>
      <c r="O25" s="855"/>
      <c r="P25" s="856"/>
      <c r="Q25" s="856"/>
      <c r="R25" s="856"/>
      <c r="S25" s="856"/>
      <c r="T25" s="856"/>
      <c r="U25" s="857"/>
      <c r="V25" s="855"/>
      <c r="W25" s="856"/>
      <c r="X25" s="856"/>
      <c r="Y25" s="856"/>
      <c r="Z25" s="856"/>
      <c r="AA25" s="857"/>
      <c r="AB25" s="855"/>
      <c r="AC25" s="856"/>
      <c r="AD25" s="856"/>
      <c r="AE25" s="856"/>
      <c r="AF25" s="856"/>
      <c r="AG25" s="857"/>
      <c r="AH25" s="863"/>
      <c r="AI25" s="864"/>
      <c r="AJ25" s="864"/>
      <c r="AL25" s="868"/>
      <c r="AM25" s="868"/>
      <c r="AN25" s="868"/>
      <c r="AO25" s="868"/>
    </row>
    <row r="26" spans="2:37" ht="22.5" customHeight="1">
      <c r="B26" s="877"/>
      <c r="C26" s="877"/>
      <c r="D26" s="877"/>
      <c r="E26" s="877"/>
      <c r="F26" s="878"/>
      <c r="G26" s="885" t="s">
        <v>2</v>
      </c>
      <c r="H26" s="885"/>
      <c r="I26" s="886"/>
      <c r="J26" s="651" t="s">
        <v>3</v>
      </c>
      <c r="K26" s="651"/>
      <c r="L26" s="651"/>
      <c r="M26" s="651"/>
      <c r="N26" s="651"/>
      <c r="O26" s="651" t="s">
        <v>4</v>
      </c>
      <c r="P26" s="651"/>
      <c r="Q26" s="651"/>
      <c r="R26" s="651"/>
      <c r="S26" s="651"/>
      <c r="T26" s="651"/>
      <c r="U26" s="651"/>
      <c r="V26" s="651" t="s">
        <v>5</v>
      </c>
      <c r="W26" s="651"/>
      <c r="X26" s="651"/>
      <c r="Y26" s="651"/>
      <c r="Z26" s="651"/>
      <c r="AA26" s="651"/>
      <c r="AB26" s="651" t="s">
        <v>6</v>
      </c>
      <c r="AC26" s="651"/>
      <c r="AD26" s="651"/>
      <c r="AE26" s="651"/>
      <c r="AF26" s="651"/>
      <c r="AG26" s="651"/>
      <c r="AH26" s="651" t="s">
        <v>7</v>
      </c>
      <c r="AI26" s="830"/>
      <c r="AJ26" s="831"/>
      <c r="AK26" s="12"/>
    </row>
    <row r="27" spans="2:36" ht="9" customHeight="1">
      <c r="B27" s="789" t="str">
        <f>WIDECHAR("平成　"&amp;IF(AL5&gt;24,AL5-6,AO5)&amp;"　年分")</f>
        <v>平成　１９　年分</v>
      </c>
      <c r="C27" s="789"/>
      <c r="D27" s="789"/>
      <c r="E27" s="789"/>
      <c r="F27" s="790"/>
      <c r="G27" s="834"/>
      <c r="H27" s="835"/>
      <c r="I27" s="836"/>
      <c r="J27" s="828">
        <v>8000000</v>
      </c>
      <c r="K27" s="657"/>
      <c r="L27" s="657"/>
      <c r="M27" s="657"/>
      <c r="N27" s="26"/>
      <c r="O27" s="800">
        <f>J27-V27-AB27</f>
        <v>7989000</v>
      </c>
      <c r="P27" s="797"/>
      <c r="Q27" s="797"/>
      <c r="R27" s="797"/>
      <c r="S27" s="797"/>
      <c r="T27" s="797"/>
      <c r="U27" s="35"/>
      <c r="V27" s="828">
        <v>10000</v>
      </c>
      <c r="W27" s="697"/>
      <c r="X27" s="697"/>
      <c r="Y27" s="697"/>
      <c r="Z27" s="697"/>
      <c r="AA27" s="23"/>
      <c r="AB27" s="828">
        <v>1000</v>
      </c>
      <c r="AC27" s="697"/>
      <c r="AD27" s="697"/>
      <c r="AE27" s="697"/>
      <c r="AF27" s="697"/>
      <c r="AG27" s="23"/>
      <c r="AH27" s="832"/>
      <c r="AI27" s="833"/>
      <c r="AJ27" s="672"/>
    </row>
    <row r="28" spans="2:36" ht="12.75" customHeight="1">
      <c r="B28" s="789"/>
      <c r="C28" s="789"/>
      <c r="D28" s="789"/>
      <c r="E28" s="789"/>
      <c r="F28" s="790"/>
      <c r="G28" s="837"/>
      <c r="H28" s="838"/>
      <c r="I28" s="839"/>
      <c r="J28" s="840"/>
      <c r="K28" s="841"/>
      <c r="L28" s="841"/>
      <c r="M28" s="841"/>
      <c r="N28" s="34"/>
      <c r="O28" s="824"/>
      <c r="P28" s="825"/>
      <c r="Q28" s="825"/>
      <c r="R28" s="825"/>
      <c r="S28" s="825"/>
      <c r="T28" s="825"/>
      <c r="U28" s="36"/>
      <c r="V28" s="829"/>
      <c r="W28" s="701"/>
      <c r="X28" s="701"/>
      <c r="Y28" s="701"/>
      <c r="Z28" s="701"/>
      <c r="AA28" s="25"/>
      <c r="AB28" s="829"/>
      <c r="AC28" s="701"/>
      <c r="AD28" s="701"/>
      <c r="AE28" s="701"/>
      <c r="AF28" s="701"/>
      <c r="AG28" s="25"/>
      <c r="AH28" s="694"/>
      <c r="AI28" s="695"/>
      <c r="AJ28" s="695"/>
    </row>
    <row r="29" spans="2:36" ht="9" customHeight="1">
      <c r="B29" s="804" t="str">
        <f>WIDECHAR("平成　"&amp;IF(AL5&gt;23,AL5-5,AO5)&amp;"　年分")</f>
        <v>平成　２０　年分</v>
      </c>
      <c r="C29" s="804"/>
      <c r="D29" s="805"/>
      <c r="E29" s="805"/>
      <c r="F29" s="806"/>
      <c r="G29" s="819"/>
      <c r="H29" s="820"/>
      <c r="I29" s="821"/>
      <c r="J29" s="663">
        <v>2000000</v>
      </c>
      <c r="K29" s="797"/>
      <c r="L29" s="797"/>
      <c r="M29" s="797"/>
      <c r="N29" s="35"/>
      <c r="O29" s="814"/>
      <c r="P29" s="815"/>
      <c r="Q29" s="815"/>
      <c r="R29" s="815"/>
      <c r="S29" s="815"/>
      <c r="T29" s="815"/>
      <c r="U29" s="821"/>
      <c r="V29" s="828"/>
      <c r="W29" s="697"/>
      <c r="X29" s="697"/>
      <c r="Y29" s="697"/>
      <c r="Z29" s="697"/>
      <c r="AA29" s="23"/>
      <c r="AB29" s="828"/>
      <c r="AC29" s="697"/>
      <c r="AD29" s="697"/>
      <c r="AE29" s="697"/>
      <c r="AF29" s="697"/>
      <c r="AG29" s="23"/>
      <c r="AH29" s="800">
        <f>J29-V29-AB29</f>
        <v>2000000</v>
      </c>
      <c r="AI29" s="794"/>
      <c r="AJ29" s="22"/>
    </row>
    <row r="30" spans="2:45" ht="12.75" customHeight="1">
      <c r="B30" s="804"/>
      <c r="C30" s="804"/>
      <c r="D30" s="805"/>
      <c r="E30" s="805"/>
      <c r="F30" s="806"/>
      <c r="G30" s="822"/>
      <c r="H30" s="823"/>
      <c r="I30" s="821"/>
      <c r="J30" s="824"/>
      <c r="K30" s="825"/>
      <c r="L30" s="825"/>
      <c r="M30" s="825"/>
      <c r="N30" s="36"/>
      <c r="O30" s="826"/>
      <c r="P30" s="827"/>
      <c r="Q30" s="827"/>
      <c r="R30" s="827"/>
      <c r="S30" s="827"/>
      <c r="T30" s="827"/>
      <c r="U30" s="821"/>
      <c r="V30" s="829"/>
      <c r="W30" s="701"/>
      <c r="X30" s="701"/>
      <c r="Y30" s="701"/>
      <c r="Z30" s="701"/>
      <c r="AA30" s="25"/>
      <c r="AB30" s="829"/>
      <c r="AC30" s="701"/>
      <c r="AD30" s="701"/>
      <c r="AE30" s="701"/>
      <c r="AF30" s="701"/>
      <c r="AG30" s="25"/>
      <c r="AH30" s="807"/>
      <c r="AI30" s="808"/>
      <c r="AJ30" s="24"/>
      <c r="AS30" s="11"/>
    </row>
    <row r="31" spans="2:37" ht="21.75" customHeight="1">
      <c r="B31" s="784" t="str">
        <f>WIDECHAR("平成　"&amp;IF(AL5&gt;22,AL5-4,AO5)&amp;"　年分")</f>
        <v>平成　２１　年分</v>
      </c>
      <c r="C31" s="784"/>
      <c r="D31" s="784"/>
      <c r="E31" s="784"/>
      <c r="F31" s="785"/>
      <c r="G31" s="786"/>
      <c r="H31" s="787"/>
      <c r="I31" s="788"/>
      <c r="J31" s="812">
        <v>300000</v>
      </c>
      <c r="K31" s="813"/>
      <c r="L31" s="813"/>
      <c r="M31" s="813"/>
      <c r="N31" s="37"/>
      <c r="O31" s="814"/>
      <c r="P31" s="815"/>
      <c r="Q31" s="815"/>
      <c r="R31" s="815"/>
      <c r="S31" s="815"/>
      <c r="T31" s="815"/>
      <c r="U31" s="706"/>
      <c r="V31" s="816"/>
      <c r="W31" s="711"/>
      <c r="X31" s="711"/>
      <c r="Y31" s="711"/>
      <c r="Z31" s="711"/>
      <c r="AA31" s="28"/>
      <c r="AB31" s="816">
        <v>10000</v>
      </c>
      <c r="AC31" s="711"/>
      <c r="AD31" s="711"/>
      <c r="AE31" s="711"/>
      <c r="AF31" s="711"/>
      <c r="AG31" s="28"/>
      <c r="AH31" s="708">
        <f>J31-V31-AB31</f>
        <v>290000</v>
      </c>
      <c r="AI31" s="818"/>
      <c r="AJ31" s="30"/>
      <c r="AK31" s="18"/>
    </row>
    <row r="32" spans="2:37" ht="21.75" customHeight="1">
      <c r="B32" s="783" t="str">
        <f>WIDECHAR("平成　"&amp;IF(AL5&gt;21,AL5-3,AO5)&amp;"　年分")</f>
        <v>平成　２２　年分</v>
      </c>
      <c r="C32" s="783"/>
      <c r="D32" s="949"/>
      <c r="E32" s="949"/>
      <c r="F32" s="950"/>
      <c r="G32" s="786"/>
      <c r="H32" s="787"/>
      <c r="I32" s="788"/>
      <c r="J32" s="812">
        <v>2000000</v>
      </c>
      <c r="K32" s="813"/>
      <c r="L32" s="813"/>
      <c r="M32" s="813"/>
      <c r="N32" s="37"/>
      <c r="O32" s="814"/>
      <c r="P32" s="815"/>
      <c r="Q32" s="815"/>
      <c r="R32" s="815"/>
      <c r="S32" s="815"/>
      <c r="T32" s="815"/>
      <c r="U32" s="706"/>
      <c r="V32" s="816"/>
      <c r="W32" s="711"/>
      <c r="X32" s="711"/>
      <c r="Y32" s="711"/>
      <c r="Z32" s="711"/>
      <c r="AA32" s="28"/>
      <c r="AB32" s="816">
        <v>20</v>
      </c>
      <c r="AC32" s="711"/>
      <c r="AD32" s="711"/>
      <c r="AE32" s="711"/>
      <c r="AF32" s="711"/>
      <c r="AG32" s="28"/>
      <c r="AH32" s="708">
        <f>J32-V32-AB32</f>
        <v>1999980</v>
      </c>
      <c r="AI32" s="817"/>
      <c r="AJ32" s="33"/>
      <c r="AK32" s="18"/>
    </row>
    <row r="33" spans="2:36" ht="21.75" customHeight="1">
      <c r="B33" s="783" t="str">
        <f>WIDECHAR("平成　"&amp;IF(AL5&gt;20,AL5-2,AO5)&amp;"　年分")</f>
        <v>平成　２３　年分</v>
      </c>
      <c r="C33" s="784"/>
      <c r="D33" s="784"/>
      <c r="E33" s="784"/>
      <c r="F33" s="785"/>
      <c r="G33" s="786"/>
      <c r="H33" s="787"/>
      <c r="I33" s="788"/>
      <c r="J33" s="812">
        <v>5000000</v>
      </c>
      <c r="K33" s="813"/>
      <c r="L33" s="813"/>
      <c r="M33" s="813"/>
      <c r="N33" s="37"/>
      <c r="O33" s="814"/>
      <c r="P33" s="815"/>
      <c r="Q33" s="815"/>
      <c r="R33" s="815"/>
      <c r="S33" s="815"/>
      <c r="T33" s="815"/>
      <c r="U33" s="706"/>
      <c r="V33" s="816"/>
      <c r="W33" s="817"/>
      <c r="X33" s="817"/>
      <c r="Y33" s="817"/>
      <c r="Z33" s="817"/>
      <c r="AA33" s="29"/>
      <c r="AB33" s="816">
        <v>50</v>
      </c>
      <c r="AC33" s="711"/>
      <c r="AD33" s="711"/>
      <c r="AE33" s="711"/>
      <c r="AF33" s="711"/>
      <c r="AG33" s="28"/>
      <c r="AH33" s="708">
        <f>J33-V33-AB33</f>
        <v>4999950</v>
      </c>
      <c r="AI33" s="817"/>
      <c r="AJ33" s="33"/>
    </row>
    <row r="34" spans="2:36" ht="21.75" customHeight="1">
      <c r="B34" s="783" t="str">
        <f>WIDECHAR("平成　"&amp;IF(AL5&gt;19,AL5-1,AO5)&amp;"　年分")</f>
        <v>平成　２４　年分</v>
      </c>
      <c r="C34" s="784"/>
      <c r="D34" s="784"/>
      <c r="E34" s="784"/>
      <c r="F34" s="785"/>
      <c r="G34" s="786"/>
      <c r="H34" s="787"/>
      <c r="I34" s="788"/>
      <c r="J34" s="812">
        <v>6000000</v>
      </c>
      <c r="K34" s="813"/>
      <c r="L34" s="813"/>
      <c r="M34" s="813"/>
      <c r="N34" s="37"/>
      <c r="O34" s="814"/>
      <c r="P34" s="815"/>
      <c r="Q34" s="815"/>
      <c r="R34" s="815"/>
      <c r="S34" s="815"/>
      <c r="T34" s="815"/>
      <c r="U34" s="706"/>
      <c r="V34" s="816"/>
      <c r="W34" s="817"/>
      <c r="X34" s="817"/>
      <c r="Y34" s="817"/>
      <c r="Z34" s="817"/>
      <c r="AA34" s="29"/>
      <c r="AB34" s="816"/>
      <c r="AC34" s="711"/>
      <c r="AD34" s="711"/>
      <c r="AE34" s="711"/>
      <c r="AF34" s="711"/>
      <c r="AG34" s="28"/>
      <c r="AH34" s="708">
        <f>J34-V34-AB34</f>
        <v>6000000</v>
      </c>
      <c r="AI34" s="817"/>
      <c r="AJ34" s="33"/>
    </row>
    <row r="35" spans="2:36" ht="9" customHeight="1">
      <c r="B35" s="804" t="s">
        <v>64</v>
      </c>
      <c r="C35" s="804"/>
      <c r="D35" s="805"/>
      <c r="E35" s="805"/>
      <c r="F35" s="806"/>
      <c r="G35" s="793">
        <f>X14</f>
        <v>2000000</v>
      </c>
      <c r="H35" s="794"/>
      <c r="I35" s="26"/>
      <c r="J35" s="809"/>
      <c r="K35" s="678"/>
      <c r="L35" s="678"/>
      <c r="M35" s="678"/>
      <c r="N35" s="680"/>
      <c r="O35" s="810"/>
      <c r="P35" s="787"/>
      <c r="Q35" s="787"/>
      <c r="R35" s="787"/>
      <c r="S35" s="787"/>
      <c r="T35" s="787"/>
      <c r="U35" s="706"/>
      <c r="V35" s="809"/>
      <c r="W35" s="678"/>
      <c r="X35" s="678"/>
      <c r="Y35" s="678"/>
      <c r="Z35" s="678"/>
      <c r="AA35" s="680"/>
      <c r="AB35" s="809"/>
      <c r="AC35" s="811"/>
      <c r="AD35" s="811"/>
      <c r="AE35" s="811"/>
      <c r="AF35" s="811"/>
      <c r="AG35" s="680"/>
      <c r="AH35" s="653">
        <f>G35</f>
        <v>2000000</v>
      </c>
      <c r="AI35" s="780"/>
      <c r="AJ35" s="22"/>
    </row>
    <row r="36" spans="2:36" ht="12.75" customHeight="1">
      <c r="B36" s="804"/>
      <c r="C36" s="804"/>
      <c r="D36" s="805"/>
      <c r="E36" s="805"/>
      <c r="F36" s="806"/>
      <c r="G36" s="807"/>
      <c r="H36" s="808"/>
      <c r="I36" s="34"/>
      <c r="J36" s="685"/>
      <c r="K36" s="686"/>
      <c r="L36" s="686"/>
      <c r="M36" s="686"/>
      <c r="N36" s="688"/>
      <c r="O36" s="707"/>
      <c r="P36" s="705"/>
      <c r="Q36" s="705"/>
      <c r="R36" s="705"/>
      <c r="S36" s="705"/>
      <c r="T36" s="705"/>
      <c r="U36" s="706"/>
      <c r="V36" s="685"/>
      <c r="W36" s="686"/>
      <c r="X36" s="686"/>
      <c r="Y36" s="686"/>
      <c r="Z36" s="686"/>
      <c r="AA36" s="688"/>
      <c r="AB36" s="685"/>
      <c r="AC36" s="686"/>
      <c r="AD36" s="686"/>
      <c r="AE36" s="686"/>
      <c r="AF36" s="686"/>
      <c r="AG36" s="688"/>
      <c r="AH36" s="781"/>
      <c r="AI36" s="782"/>
      <c r="AJ36" s="24"/>
    </row>
    <row r="37" spans="2:44" ht="9" customHeight="1">
      <c r="B37" s="789" t="s">
        <v>65</v>
      </c>
      <c r="C37" s="789"/>
      <c r="D37" s="789"/>
      <c r="E37" s="789"/>
      <c r="F37" s="790"/>
      <c r="G37" s="793">
        <f>G35</f>
        <v>2000000</v>
      </c>
      <c r="H37" s="794"/>
      <c r="I37" s="26"/>
      <c r="J37" s="653">
        <f>SUM(J27:K34)</f>
        <v>23300000</v>
      </c>
      <c r="K37" s="797"/>
      <c r="L37" s="797"/>
      <c r="M37" s="797"/>
      <c r="N37" s="56"/>
      <c r="O37" s="800">
        <f>O27</f>
        <v>7989000</v>
      </c>
      <c r="P37" s="697"/>
      <c r="Q37" s="697"/>
      <c r="R37" s="697"/>
      <c r="S37" s="697"/>
      <c r="T37" s="697"/>
      <c r="U37" s="58"/>
      <c r="V37" s="793">
        <f>SUM(V27:X34)</f>
        <v>10000</v>
      </c>
      <c r="W37" s="697"/>
      <c r="X37" s="697"/>
      <c r="Y37" s="697"/>
      <c r="Z37" s="697"/>
      <c r="AA37" s="58"/>
      <c r="AB37" s="793">
        <f>SUM(AB27:AB34)</f>
        <v>11070</v>
      </c>
      <c r="AC37" s="697"/>
      <c r="AD37" s="697"/>
      <c r="AE37" s="697"/>
      <c r="AF37" s="697"/>
      <c r="AG37" s="23"/>
      <c r="AH37" s="653">
        <f>SUM(AH29:AH36)</f>
        <v>17289930</v>
      </c>
      <c r="AI37" s="780"/>
      <c r="AJ37" s="22"/>
      <c r="AR37" s="13"/>
    </row>
    <row r="38" spans="2:36" ht="12.75" customHeight="1">
      <c r="B38" s="791"/>
      <c r="C38" s="791"/>
      <c r="D38" s="791"/>
      <c r="E38" s="791"/>
      <c r="F38" s="792"/>
      <c r="G38" s="795"/>
      <c r="H38" s="796"/>
      <c r="I38" s="27"/>
      <c r="J38" s="798"/>
      <c r="K38" s="799"/>
      <c r="L38" s="799"/>
      <c r="M38" s="799"/>
      <c r="N38" s="59"/>
      <c r="O38" s="801"/>
      <c r="P38" s="698"/>
      <c r="Q38" s="698"/>
      <c r="R38" s="698"/>
      <c r="S38" s="698"/>
      <c r="T38" s="698"/>
      <c r="U38" s="60"/>
      <c r="V38" s="801"/>
      <c r="W38" s="698"/>
      <c r="X38" s="698"/>
      <c r="Y38" s="698"/>
      <c r="Z38" s="698"/>
      <c r="AA38" s="60"/>
      <c r="AB38" s="801"/>
      <c r="AC38" s="698"/>
      <c r="AD38" s="698"/>
      <c r="AE38" s="698"/>
      <c r="AF38" s="698"/>
      <c r="AG38" s="32"/>
      <c r="AH38" s="802"/>
      <c r="AI38" s="803"/>
      <c r="AJ38" s="31"/>
    </row>
    <row r="39" spans="2:35" ht="27" customHeight="1">
      <c r="B39" s="763" t="s">
        <v>91</v>
      </c>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19"/>
    </row>
    <row r="40" spans="2:35" ht="3.75" customHeight="1">
      <c r="B40" s="10"/>
      <c r="C40" s="1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2:39" ht="31.5" customHeight="1">
      <c r="B41" s="764" t="s">
        <v>105</v>
      </c>
      <c r="C41" s="765"/>
      <c r="D41" s="768" t="s">
        <v>8</v>
      </c>
      <c r="E41" s="768"/>
      <c r="F41" s="768"/>
      <c r="G41" s="768"/>
      <c r="H41" s="768"/>
      <c r="I41" s="768"/>
      <c r="J41" s="768"/>
      <c r="K41" s="38" t="s">
        <v>9</v>
      </c>
      <c r="L41" s="769"/>
      <c r="M41" s="770"/>
      <c r="N41" s="771"/>
      <c r="O41" s="771"/>
      <c r="P41" s="771"/>
      <c r="Q41" s="772"/>
      <c r="R41" s="773"/>
      <c r="S41" s="771"/>
      <c r="T41" s="771"/>
      <c r="U41" s="771"/>
      <c r="V41" s="771"/>
      <c r="W41" s="771"/>
      <c r="X41" s="772"/>
      <c r="Y41" s="774"/>
      <c r="Z41" s="775"/>
      <c r="AA41" s="775"/>
      <c r="AB41" s="775"/>
      <c r="AC41" s="775"/>
      <c r="AD41" s="775"/>
      <c r="AE41" s="776"/>
      <c r="AF41" s="777" t="s">
        <v>10</v>
      </c>
      <c r="AG41" s="778"/>
      <c r="AH41" s="778"/>
      <c r="AI41" s="778"/>
      <c r="AJ41" s="778"/>
      <c r="AL41" s="11"/>
      <c r="AM41" s="11"/>
    </row>
    <row r="42" spans="2:43" ht="22.5" customHeight="1">
      <c r="B42" s="764"/>
      <c r="C42" s="765"/>
      <c r="D42" s="702" t="s">
        <v>98</v>
      </c>
      <c r="E42" s="702"/>
      <c r="F42" s="702"/>
      <c r="G42" s="702"/>
      <c r="H42" s="702"/>
      <c r="I42" s="702"/>
      <c r="J42" s="702"/>
      <c r="K42" s="39" t="s">
        <v>88</v>
      </c>
      <c r="L42" s="732">
        <v>41640</v>
      </c>
      <c r="M42" s="779"/>
      <c r="N42" s="733"/>
      <c r="O42" s="733"/>
      <c r="P42" s="733"/>
      <c r="Q42" s="734"/>
      <c r="R42" s="732" t="s">
        <v>79</v>
      </c>
      <c r="S42" s="733"/>
      <c r="T42" s="733"/>
      <c r="U42" s="733"/>
      <c r="V42" s="733"/>
      <c r="W42" s="733"/>
      <c r="X42" s="734"/>
      <c r="Y42" s="732" t="s">
        <v>136</v>
      </c>
      <c r="Z42" s="779"/>
      <c r="AA42" s="733"/>
      <c r="AB42" s="733"/>
      <c r="AC42" s="733"/>
      <c r="AD42" s="733"/>
      <c r="AE42" s="734"/>
      <c r="AF42" s="736"/>
      <c r="AG42" s="737"/>
      <c r="AH42" s="737"/>
      <c r="AI42" s="737"/>
      <c r="AJ42" s="737"/>
      <c r="AL42" s="738" t="s">
        <v>133</v>
      </c>
      <c r="AM42" s="738"/>
      <c r="AN42" s="738"/>
      <c r="AO42" s="738"/>
      <c r="AP42" s="738"/>
      <c r="AQ42" s="738"/>
    </row>
    <row r="43" spans="2:36" ht="10.5" customHeight="1">
      <c r="B43" s="764"/>
      <c r="C43" s="765"/>
      <c r="D43" s="739" t="s">
        <v>72</v>
      </c>
      <c r="E43" s="739"/>
      <c r="F43" s="739"/>
      <c r="G43" s="739"/>
      <c r="H43" s="739"/>
      <c r="I43" s="739"/>
      <c r="J43" s="739"/>
      <c r="K43" s="651" t="s">
        <v>80</v>
      </c>
      <c r="L43" s="663">
        <v>1500000</v>
      </c>
      <c r="M43" s="670"/>
      <c r="N43" s="664"/>
      <c r="O43" s="665"/>
      <c r="P43" s="697"/>
      <c r="Q43" s="666"/>
      <c r="R43" s="958"/>
      <c r="S43" s="953"/>
      <c r="T43" s="953"/>
      <c r="U43" s="953"/>
      <c r="V43" s="953"/>
      <c r="W43" s="953"/>
      <c r="X43" s="666"/>
      <c r="Y43" s="951"/>
      <c r="Z43" s="952"/>
      <c r="AA43" s="953"/>
      <c r="AB43" s="953"/>
      <c r="AC43" s="697"/>
      <c r="AD43" s="697"/>
      <c r="AE43" s="666"/>
      <c r="AF43" s="653">
        <f>L43+S43+AA43</f>
        <v>1500000</v>
      </c>
      <c r="AG43" s="655"/>
      <c r="AH43" s="656"/>
      <c r="AI43" s="656"/>
      <c r="AJ43" s="697"/>
    </row>
    <row r="44" spans="2:36" ht="10.5" customHeight="1">
      <c r="B44" s="764"/>
      <c r="C44" s="765"/>
      <c r="D44" s="739"/>
      <c r="E44" s="739"/>
      <c r="F44" s="739"/>
      <c r="G44" s="739"/>
      <c r="H44" s="739"/>
      <c r="I44" s="739"/>
      <c r="J44" s="739"/>
      <c r="K44" s="651"/>
      <c r="L44" s="667"/>
      <c r="M44" s="668"/>
      <c r="N44" s="668"/>
      <c r="O44" s="668"/>
      <c r="P44" s="698"/>
      <c r="Q44" s="669"/>
      <c r="R44" s="954"/>
      <c r="S44" s="955"/>
      <c r="T44" s="955"/>
      <c r="U44" s="955"/>
      <c r="V44" s="955"/>
      <c r="W44" s="955"/>
      <c r="X44" s="669"/>
      <c r="Y44" s="954"/>
      <c r="Z44" s="955"/>
      <c r="AA44" s="955"/>
      <c r="AB44" s="955"/>
      <c r="AC44" s="698"/>
      <c r="AD44" s="698"/>
      <c r="AE44" s="669"/>
      <c r="AF44" s="659"/>
      <c r="AG44" s="660"/>
      <c r="AH44" s="660"/>
      <c r="AI44" s="660"/>
      <c r="AJ44" s="698"/>
    </row>
    <row r="45" spans="2:36" ht="10.5" customHeight="1">
      <c r="B45" s="766"/>
      <c r="C45" s="767"/>
      <c r="D45" s="739"/>
      <c r="E45" s="739"/>
      <c r="F45" s="739"/>
      <c r="G45" s="739"/>
      <c r="H45" s="739"/>
      <c r="I45" s="739"/>
      <c r="J45" s="739"/>
      <c r="K45" s="651"/>
      <c r="L45" s="740"/>
      <c r="M45" s="741"/>
      <c r="N45" s="741"/>
      <c r="O45" s="741"/>
      <c r="P45" s="701"/>
      <c r="Q45" s="742"/>
      <c r="R45" s="956"/>
      <c r="S45" s="957"/>
      <c r="T45" s="957"/>
      <c r="U45" s="957"/>
      <c r="V45" s="957"/>
      <c r="W45" s="957"/>
      <c r="X45" s="742"/>
      <c r="Y45" s="956"/>
      <c r="Z45" s="957"/>
      <c r="AA45" s="957"/>
      <c r="AB45" s="957"/>
      <c r="AC45" s="701"/>
      <c r="AD45" s="701"/>
      <c r="AE45" s="742"/>
      <c r="AF45" s="699"/>
      <c r="AG45" s="700"/>
      <c r="AH45" s="700"/>
      <c r="AI45" s="700"/>
      <c r="AJ45" s="701"/>
    </row>
    <row r="46" spans="2:40" ht="10.5" customHeight="1">
      <c r="B46" s="727" t="s">
        <v>104</v>
      </c>
      <c r="C46" s="728"/>
      <c r="D46" s="731" t="s">
        <v>73</v>
      </c>
      <c r="E46" s="731"/>
      <c r="F46" s="720" t="s">
        <v>66</v>
      </c>
      <c r="G46" s="720"/>
      <c r="H46" s="720"/>
      <c r="I46" s="720"/>
      <c r="J46" s="720"/>
      <c r="K46" s="651" t="s">
        <v>81</v>
      </c>
      <c r="L46" s="676"/>
      <c r="M46" s="677"/>
      <c r="N46" s="678"/>
      <c r="O46" s="678"/>
      <c r="P46" s="679"/>
      <c r="Q46" s="680"/>
      <c r="R46" s="689"/>
      <c r="S46" s="679"/>
      <c r="T46" s="679"/>
      <c r="U46" s="679"/>
      <c r="V46" s="679"/>
      <c r="W46" s="679"/>
      <c r="X46" s="680"/>
      <c r="Y46" s="689"/>
      <c r="Z46" s="679"/>
      <c r="AA46" s="672"/>
      <c r="AB46" s="672"/>
      <c r="AC46" s="672"/>
      <c r="AD46" s="672"/>
      <c r="AE46" s="692"/>
      <c r="AF46" s="723" t="s">
        <v>78</v>
      </c>
      <c r="AG46" s="724"/>
      <c r="AH46" s="724"/>
      <c r="AI46" s="16"/>
      <c r="AJ46" s="16"/>
      <c r="AK46" s="7"/>
      <c r="AL46" s="8"/>
      <c r="AM46" s="8"/>
      <c r="AN46" s="8"/>
    </row>
    <row r="47" spans="2:40" ht="10.5" customHeight="1">
      <c r="B47" s="729"/>
      <c r="C47" s="730"/>
      <c r="D47" s="731"/>
      <c r="E47" s="731"/>
      <c r="F47" s="725" t="s">
        <v>67</v>
      </c>
      <c r="G47" s="725"/>
      <c r="H47" s="725"/>
      <c r="I47" s="725"/>
      <c r="J47" s="725"/>
      <c r="K47" s="651"/>
      <c r="L47" s="681"/>
      <c r="M47" s="682"/>
      <c r="N47" s="682"/>
      <c r="O47" s="682"/>
      <c r="P47" s="683"/>
      <c r="Q47" s="684"/>
      <c r="R47" s="690"/>
      <c r="S47" s="683"/>
      <c r="T47" s="683"/>
      <c r="U47" s="683"/>
      <c r="V47" s="683"/>
      <c r="W47" s="683"/>
      <c r="X47" s="684"/>
      <c r="Y47" s="673"/>
      <c r="Z47" s="674"/>
      <c r="AA47" s="674"/>
      <c r="AB47" s="674"/>
      <c r="AC47" s="674"/>
      <c r="AD47" s="674"/>
      <c r="AE47" s="693"/>
      <c r="AF47" s="712">
        <f>O37</f>
        <v>7989000</v>
      </c>
      <c r="AG47" s="713"/>
      <c r="AH47" s="714"/>
      <c r="AI47" s="714"/>
      <c r="AJ47" s="715"/>
      <c r="AK47" s="8"/>
      <c r="AL47" s="8"/>
      <c r="AM47" s="8"/>
      <c r="AN47" s="8"/>
    </row>
    <row r="48" spans="2:40" ht="11.25" customHeight="1">
      <c r="B48" s="729"/>
      <c r="C48" s="730"/>
      <c r="D48" s="731"/>
      <c r="E48" s="731"/>
      <c r="F48" s="719" t="s">
        <v>68</v>
      </c>
      <c r="G48" s="719"/>
      <c r="H48" s="719"/>
      <c r="I48" s="719"/>
      <c r="J48" s="719"/>
      <c r="K48" s="651"/>
      <c r="L48" s="685"/>
      <c r="M48" s="686"/>
      <c r="N48" s="686"/>
      <c r="O48" s="686"/>
      <c r="P48" s="687"/>
      <c r="Q48" s="688"/>
      <c r="R48" s="691"/>
      <c r="S48" s="687"/>
      <c r="T48" s="687"/>
      <c r="U48" s="687"/>
      <c r="V48" s="687"/>
      <c r="W48" s="687"/>
      <c r="X48" s="688"/>
      <c r="Y48" s="694"/>
      <c r="Z48" s="695"/>
      <c r="AA48" s="695"/>
      <c r="AB48" s="695"/>
      <c r="AC48" s="695"/>
      <c r="AD48" s="695"/>
      <c r="AE48" s="696"/>
      <c r="AF48" s="716"/>
      <c r="AG48" s="717"/>
      <c r="AH48" s="717"/>
      <c r="AI48" s="717"/>
      <c r="AJ48" s="718"/>
      <c r="AK48" s="8"/>
      <c r="AL48" s="8"/>
      <c r="AM48" s="8"/>
      <c r="AN48" s="8"/>
    </row>
    <row r="49" spans="2:36" ht="10.5" customHeight="1">
      <c r="B49" s="729"/>
      <c r="C49" s="730"/>
      <c r="D49" s="731"/>
      <c r="E49" s="731"/>
      <c r="F49" s="720" t="s">
        <v>69</v>
      </c>
      <c r="G49" s="720"/>
      <c r="H49" s="720"/>
      <c r="I49" s="720"/>
      <c r="J49" s="720"/>
      <c r="K49" s="39" t="s">
        <v>82</v>
      </c>
      <c r="L49" s="676"/>
      <c r="M49" s="677"/>
      <c r="N49" s="678"/>
      <c r="O49" s="678"/>
      <c r="P49" s="679"/>
      <c r="Q49" s="680"/>
      <c r="R49" s="689"/>
      <c r="S49" s="679"/>
      <c r="T49" s="679"/>
      <c r="U49" s="679"/>
      <c r="V49" s="679"/>
      <c r="W49" s="679"/>
      <c r="X49" s="680"/>
      <c r="Y49" s="689"/>
      <c r="Z49" s="679"/>
      <c r="AA49" s="672"/>
      <c r="AB49" s="672"/>
      <c r="AC49" s="672"/>
      <c r="AD49" s="672"/>
      <c r="AE49" s="692"/>
      <c r="AF49" s="726" t="s">
        <v>77</v>
      </c>
      <c r="AG49" s="657"/>
      <c r="AH49" s="657"/>
      <c r="AI49" s="61"/>
      <c r="AJ49" s="57"/>
    </row>
    <row r="50" spans="2:36" ht="10.5" customHeight="1">
      <c r="B50" s="729"/>
      <c r="C50" s="730"/>
      <c r="D50" s="731"/>
      <c r="E50" s="731"/>
      <c r="F50" s="725" t="s">
        <v>67</v>
      </c>
      <c r="G50" s="725"/>
      <c r="H50" s="725"/>
      <c r="I50" s="725"/>
      <c r="J50" s="725"/>
      <c r="K50" s="39"/>
      <c r="L50" s="681"/>
      <c r="M50" s="682"/>
      <c r="N50" s="682"/>
      <c r="O50" s="682"/>
      <c r="P50" s="683"/>
      <c r="Q50" s="684"/>
      <c r="R50" s="690"/>
      <c r="S50" s="683"/>
      <c r="T50" s="683"/>
      <c r="U50" s="683"/>
      <c r="V50" s="683"/>
      <c r="W50" s="683"/>
      <c r="X50" s="684"/>
      <c r="Y50" s="673"/>
      <c r="Z50" s="674"/>
      <c r="AA50" s="674"/>
      <c r="AB50" s="674"/>
      <c r="AC50" s="674"/>
      <c r="AD50" s="674"/>
      <c r="AE50" s="693"/>
      <c r="AF50" s="712">
        <f>V37</f>
        <v>10000</v>
      </c>
      <c r="AG50" s="713"/>
      <c r="AH50" s="714"/>
      <c r="AI50" s="714"/>
      <c r="AJ50" s="715"/>
    </row>
    <row r="51" spans="2:36" ht="11.25" customHeight="1">
      <c r="B51" s="729"/>
      <c r="C51" s="730"/>
      <c r="D51" s="731"/>
      <c r="E51" s="731"/>
      <c r="F51" s="719" t="s">
        <v>68</v>
      </c>
      <c r="G51" s="719"/>
      <c r="H51" s="719"/>
      <c r="I51" s="719"/>
      <c r="J51" s="719"/>
      <c r="K51" s="39"/>
      <c r="L51" s="685"/>
      <c r="M51" s="686"/>
      <c r="N51" s="686"/>
      <c r="O51" s="686"/>
      <c r="P51" s="687"/>
      <c r="Q51" s="688"/>
      <c r="R51" s="691"/>
      <c r="S51" s="687"/>
      <c r="T51" s="687"/>
      <c r="U51" s="687"/>
      <c r="V51" s="687"/>
      <c r="W51" s="687"/>
      <c r="X51" s="688"/>
      <c r="Y51" s="694"/>
      <c r="Z51" s="695"/>
      <c r="AA51" s="695"/>
      <c r="AB51" s="695"/>
      <c r="AC51" s="695"/>
      <c r="AD51" s="695"/>
      <c r="AE51" s="696"/>
      <c r="AF51" s="716"/>
      <c r="AG51" s="717"/>
      <c r="AH51" s="717"/>
      <c r="AI51" s="717"/>
      <c r="AJ51" s="718"/>
    </row>
    <row r="52" spans="2:40" ht="10.5" customHeight="1">
      <c r="B52" s="729"/>
      <c r="C52" s="730"/>
      <c r="D52" s="731"/>
      <c r="E52" s="731"/>
      <c r="F52" s="720" t="s">
        <v>70</v>
      </c>
      <c r="G52" s="720"/>
      <c r="H52" s="720"/>
      <c r="I52" s="720"/>
      <c r="J52" s="720"/>
      <c r="K52" s="721" t="s">
        <v>83</v>
      </c>
      <c r="L52" s="676"/>
      <c r="M52" s="677"/>
      <c r="N52" s="678"/>
      <c r="O52" s="678"/>
      <c r="P52" s="679"/>
      <c r="Q52" s="680"/>
      <c r="R52" s="689"/>
      <c r="S52" s="679"/>
      <c r="T52" s="679"/>
      <c r="U52" s="679"/>
      <c r="V52" s="679"/>
      <c r="W52" s="679"/>
      <c r="X52" s="680"/>
      <c r="Y52" s="689"/>
      <c r="Z52" s="679"/>
      <c r="AA52" s="672"/>
      <c r="AB52" s="672"/>
      <c r="AC52" s="672"/>
      <c r="AD52" s="672"/>
      <c r="AE52" s="692"/>
      <c r="AF52" s="653">
        <f>AN10</f>
        <v>1000000</v>
      </c>
      <c r="AG52" s="655"/>
      <c r="AH52" s="656"/>
      <c r="AI52" s="656"/>
      <c r="AJ52" s="697"/>
      <c r="AL52" s="12"/>
      <c r="AM52" s="12"/>
      <c r="AN52" s="12"/>
    </row>
    <row r="53" spans="2:40" ht="10.5" customHeight="1">
      <c r="B53" s="729"/>
      <c r="C53" s="730"/>
      <c r="D53" s="731"/>
      <c r="E53" s="731"/>
      <c r="F53" s="735" t="s">
        <v>106</v>
      </c>
      <c r="G53" s="735"/>
      <c r="H53" s="735"/>
      <c r="I53" s="735"/>
      <c r="J53" s="735"/>
      <c r="K53" s="722"/>
      <c r="L53" s="681"/>
      <c r="M53" s="682"/>
      <c r="N53" s="682"/>
      <c r="O53" s="682"/>
      <c r="P53" s="683"/>
      <c r="Q53" s="684"/>
      <c r="R53" s="690"/>
      <c r="S53" s="683"/>
      <c r="T53" s="683"/>
      <c r="U53" s="683"/>
      <c r="V53" s="683"/>
      <c r="W53" s="683"/>
      <c r="X53" s="684"/>
      <c r="Y53" s="673"/>
      <c r="Z53" s="674"/>
      <c r="AA53" s="674"/>
      <c r="AB53" s="674"/>
      <c r="AC53" s="674"/>
      <c r="AD53" s="674"/>
      <c r="AE53" s="693"/>
      <c r="AF53" s="659"/>
      <c r="AG53" s="660"/>
      <c r="AH53" s="660"/>
      <c r="AI53" s="660"/>
      <c r="AJ53" s="698"/>
      <c r="AL53" s="12"/>
      <c r="AM53" s="12"/>
      <c r="AN53" s="12"/>
    </row>
    <row r="54" spans="2:39" ht="11.25" customHeight="1">
      <c r="B54" s="729"/>
      <c r="C54" s="730"/>
      <c r="D54" s="731"/>
      <c r="E54" s="731"/>
      <c r="F54" s="719" t="s">
        <v>71</v>
      </c>
      <c r="G54" s="719"/>
      <c r="H54" s="719"/>
      <c r="I54" s="719"/>
      <c r="J54" s="719"/>
      <c r="K54" s="722"/>
      <c r="L54" s="685"/>
      <c r="M54" s="686"/>
      <c r="N54" s="686"/>
      <c r="O54" s="686"/>
      <c r="P54" s="687"/>
      <c r="Q54" s="688"/>
      <c r="R54" s="691"/>
      <c r="S54" s="687"/>
      <c r="T54" s="687"/>
      <c r="U54" s="687"/>
      <c r="V54" s="687"/>
      <c r="W54" s="687"/>
      <c r="X54" s="688"/>
      <c r="Y54" s="694"/>
      <c r="Z54" s="695"/>
      <c r="AA54" s="695"/>
      <c r="AB54" s="695"/>
      <c r="AC54" s="695"/>
      <c r="AD54" s="695"/>
      <c r="AE54" s="696"/>
      <c r="AF54" s="699"/>
      <c r="AG54" s="700"/>
      <c r="AH54" s="700"/>
      <c r="AI54" s="700"/>
      <c r="AJ54" s="701"/>
      <c r="AL54" s="14"/>
      <c r="AM54" s="14"/>
    </row>
    <row r="55" spans="2:39" ht="10.5" customHeight="1">
      <c r="B55" s="729"/>
      <c r="C55" s="730"/>
      <c r="D55" s="731"/>
      <c r="E55" s="731"/>
      <c r="F55" s="675" t="s">
        <v>101</v>
      </c>
      <c r="G55" s="675"/>
      <c r="H55" s="675"/>
      <c r="I55" s="675"/>
      <c r="J55" s="675"/>
      <c r="K55" s="721" t="s">
        <v>84</v>
      </c>
      <c r="L55" s="676"/>
      <c r="M55" s="677"/>
      <c r="N55" s="678"/>
      <c r="O55" s="678"/>
      <c r="P55" s="679"/>
      <c r="Q55" s="680"/>
      <c r="R55" s="689"/>
      <c r="S55" s="679"/>
      <c r="T55" s="679"/>
      <c r="U55" s="679"/>
      <c r="V55" s="679"/>
      <c r="W55" s="679"/>
      <c r="X55" s="680"/>
      <c r="Y55" s="689"/>
      <c r="Z55" s="679"/>
      <c r="AA55" s="672"/>
      <c r="AB55" s="672"/>
      <c r="AC55" s="672"/>
      <c r="AD55" s="672"/>
      <c r="AE55" s="692"/>
      <c r="AF55" s="653">
        <f>AF47+AF50+AF52</f>
        <v>8999000</v>
      </c>
      <c r="AG55" s="655"/>
      <c r="AH55" s="656"/>
      <c r="AI55" s="656"/>
      <c r="AJ55" s="697"/>
      <c r="AL55" s="14"/>
      <c r="AM55" s="14"/>
    </row>
    <row r="56" spans="2:36" ht="10.5" customHeight="1">
      <c r="B56" s="729"/>
      <c r="C56" s="730"/>
      <c r="D56" s="731"/>
      <c r="E56" s="731"/>
      <c r="F56" s="675"/>
      <c r="G56" s="675"/>
      <c r="H56" s="675"/>
      <c r="I56" s="675"/>
      <c r="J56" s="675"/>
      <c r="K56" s="722"/>
      <c r="L56" s="681"/>
      <c r="M56" s="682"/>
      <c r="N56" s="682"/>
      <c r="O56" s="682"/>
      <c r="P56" s="683"/>
      <c r="Q56" s="684"/>
      <c r="R56" s="690"/>
      <c r="S56" s="683"/>
      <c r="T56" s="683"/>
      <c r="U56" s="683"/>
      <c r="V56" s="683"/>
      <c r="W56" s="683"/>
      <c r="X56" s="684"/>
      <c r="Y56" s="673"/>
      <c r="Z56" s="674"/>
      <c r="AA56" s="674"/>
      <c r="AB56" s="674"/>
      <c r="AC56" s="674"/>
      <c r="AD56" s="674"/>
      <c r="AE56" s="693"/>
      <c r="AF56" s="659"/>
      <c r="AG56" s="660"/>
      <c r="AH56" s="660"/>
      <c r="AI56" s="660"/>
      <c r="AJ56" s="698"/>
    </row>
    <row r="57" spans="2:36" ht="11.25" customHeight="1">
      <c r="B57" s="729"/>
      <c r="C57" s="730"/>
      <c r="D57" s="731"/>
      <c r="E57" s="731"/>
      <c r="F57" s="675"/>
      <c r="G57" s="675"/>
      <c r="H57" s="675"/>
      <c r="I57" s="675"/>
      <c r="J57" s="675"/>
      <c r="K57" s="722"/>
      <c r="L57" s="685"/>
      <c r="M57" s="686"/>
      <c r="N57" s="686"/>
      <c r="O57" s="686"/>
      <c r="P57" s="687"/>
      <c r="Q57" s="688"/>
      <c r="R57" s="691"/>
      <c r="S57" s="687"/>
      <c r="T57" s="687"/>
      <c r="U57" s="687"/>
      <c r="V57" s="687"/>
      <c r="W57" s="687"/>
      <c r="X57" s="688"/>
      <c r="Y57" s="694"/>
      <c r="Z57" s="695"/>
      <c r="AA57" s="695"/>
      <c r="AB57" s="695"/>
      <c r="AC57" s="695"/>
      <c r="AD57" s="695"/>
      <c r="AE57" s="696"/>
      <c r="AF57" s="699"/>
      <c r="AG57" s="700"/>
      <c r="AH57" s="700"/>
      <c r="AI57" s="700"/>
      <c r="AJ57" s="701"/>
    </row>
    <row r="58" spans="2:36" ht="31.5" customHeight="1">
      <c r="B58" s="729"/>
      <c r="C58" s="730"/>
      <c r="D58" s="702" t="s">
        <v>102</v>
      </c>
      <c r="E58" s="702"/>
      <c r="F58" s="702"/>
      <c r="G58" s="702"/>
      <c r="H58" s="702"/>
      <c r="I58" s="702"/>
      <c r="J58" s="702"/>
      <c r="K58" s="39" t="s">
        <v>85</v>
      </c>
      <c r="L58" s="703"/>
      <c r="M58" s="704"/>
      <c r="N58" s="705"/>
      <c r="O58" s="705"/>
      <c r="P58" s="705"/>
      <c r="Q58" s="706"/>
      <c r="R58" s="707"/>
      <c r="S58" s="705"/>
      <c r="T58" s="705"/>
      <c r="U58" s="705"/>
      <c r="V58" s="705"/>
      <c r="W58" s="705"/>
      <c r="X58" s="706"/>
      <c r="Y58" s="707"/>
      <c r="Z58" s="705"/>
      <c r="AA58" s="705"/>
      <c r="AB58" s="705"/>
      <c r="AC58" s="705"/>
      <c r="AD58" s="705"/>
      <c r="AE58" s="706"/>
      <c r="AF58" s="708">
        <f>X12</f>
        <v>23010070</v>
      </c>
      <c r="AG58" s="709"/>
      <c r="AH58" s="710"/>
      <c r="AI58" s="710"/>
      <c r="AJ58" s="711"/>
    </row>
    <row r="59" spans="2:36" ht="10.5" customHeight="1">
      <c r="B59" s="729"/>
      <c r="C59" s="730"/>
      <c r="D59" s="675" t="s">
        <v>119</v>
      </c>
      <c r="E59" s="675"/>
      <c r="F59" s="675"/>
      <c r="G59" s="675"/>
      <c r="H59" s="675"/>
      <c r="I59" s="675"/>
      <c r="J59" s="675"/>
      <c r="K59" s="651" t="s">
        <v>86</v>
      </c>
      <c r="L59" s="676"/>
      <c r="M59" s="677"/>
      <c r="N59" s="678"/>
      <c r="O59" s="678"/>
      <c r="P59" s="679"/>
      <c r="Q59" s="680"/>
      <c r="R59" s="689"/>
      <c r="S59" s="679"/>
      <c r="T59" s="679"/>
      <c r="U59" s="679"/>
      <c r="V59" s="679"/>
      <c r="W59" s="679"/>
      <c r="X59" s="680"/>
      <c r="Y59" s="689"/>
      <c r="Z59" s="679"/>
      <c r="AA59" s="672"/>
      <c r="AB59" s="672"/>
      <c r="AC59" s="672"/>
      <c r="AD59" s="672"/>
      <c r="AE59" s="692"/>
      <c r="AF59" s="653">
        <f>MIN(AF43,AF55,AF58,AN23)</f>
        <v>1000000</v>
      </c>
      <c r="AG59" s="655"/>
      <c r="AH59" s="656"/>
      <c r="AI59" s="656"/>
      <c r="AJ59" s="697"/>
    </row>
    <row r="60" spans="2:36" ht="10.5" customHeight="1">
      <c r="B60" s="729"/>
      <c r="C60" s="730"/>
      <c r="D60" s="675"/>
      <c r="E60" s="675"/>
      <c r="F60" s="675"/>
      <c r="G60" s="675"/>
      <c r="H60" s="675"/>
      <c r="I60" s="675"/>
      <c r="J60" s="675"/>
      <c r="K60" s="651"/>
      <c r="L60" s="681"/>
      <c r="M60" s="682"/>
      <c r="N60" s="682"/>
      <c r="O60" s="682"/>
      <c r="P60" s="683"/>
      <c r="Q60" s="684"/>
      <c r="R60" s="690"/>
      <c r="S60" s="683"/>
      <c r="T60" s="683"/>
      <c r="U60" s="683"/>
      <c r="V60" s="683"/>
      <c r="W60" s="683"/>
      <c r="X60" s="684"/>
      <c r="Y60" s="673"/>
      <c r="Z60" s="674"/>
      <c r="AA60" s="674"/>
      <c r="AB60" s="674"/>
      <c r="AC60" s="674"/>
      <c r="AD60" s="674"/>
      <c r="AE60" s="693"/>
      <c r="AF60" s="659"/>
      <c r="AG60" s="660"/>
      <c r="AH60" s="660"/>
      <c r="AI60" s="660"/>
      <c r="AJ60" s="698"/>
    </row>
    <row r="61" spans="2:36" ht="10.5" customHeight="1">
      <c r="B61" s="729"/>
      <c r="C61" s="730"/>
      <c r="D61" s="675"/>
      <c r="E61" s="675"/>
      <c r="F61" s="675"/>
      <c r="G61" s="675"/>
      <c r="H61" s="675"/>
      <c r="I61" s="675"/>
      <c r="J61" s="675"/>
      <c r="K61" s="651"/>
      <c r="L61" s="685"/>
      <c r="M61" s="686"/>
      <c r="N61" s="686"/>
      <c r="O61" s="686"/>
      <c r="P61" s="687"/>
      <c r="Q61" s="688"/>
      <c r="R61" s="691"/>
      <c r="S61" s="687"/>
      <c r="T61" s="687"/>
      <c r="U61" s="687"/>
      <c r="V61" s="687"/>
      <c r="W61" s="687"/>
      <c r="X61" s="688"/>
      <c r="Y61" s="694"/>
      <c r="Z61" s="695"/>
      <c r="AA61" s="695"/>
      <c r="AB61" s="695"/>
      <c r="AC61" s="695"/>
      <c r="AD61" s="695"/>
      <c r="AE61" s="696"/>
      <c r="AF61" s="699"/>
      <c r="AG61" s="700"/>
      <c r="AH61" s="700"/>
      <c r="AI61" s="700"/>
      <c r="AJ61" s="701"/>
    </row>
    <row r="62" spans="2:36" ht="10.5" customHeight="1">
      <c r="B62" s="729"/>
      <c r="C62" s="730"/>
      <c r="D62" s="645" t="s">
        <v>103</v>
      </c>
      <c r="E62" s="646"/>
      <c r="F62" s="646"/>
      <c r="G62" s="646"/>
      <c r="H62" s="646"/>
      <c r="I62" s="646"/>
      <c r="J62" s="647"/>
      <c r="K62" s="651" t="s">
        <v>87</v>
      </c>
      <c r="L62" s="653">
        <f>AF59-R62-Y62</f>
        <v>930000</v>
      </c>
      <c r="M62" s="654"/>
      <c r="N62" s="655"/>
      <c r="O62" s="656"/>
      <c r="P62" s="657"/>
      <c r="Q62" s="658"/>
      <c r="R62" s="663">
        <v>20000</v>
      </c>
      <c r="S62" s="664"/>
      <c r="T62" s="665"/>
      <c r="U62" s="665"/>
      <c r="V62" s="665"/>
      <c r="W62" s="665"/>
      <c r="X62" s="666"/>
      <c r="Y62" s="663">
        <v>50000</v>
      </c>
      <c r="Z62" s="670"/>
      <c r="AA62" s="664"/>
      <c r="AB62" s="665"/>
      <c r="AC62" s="657"/>
      <c r="AD62" s="657"/>
      <c r="AE62" s="658"/>
      <c r="AF62" s="671"/>
      <c r="AG62" s="672"/>
      <c r="AH62" s="672"/>
      <c r="AI62" s="672"/>
      <c r="AJ62" s="672"/>
    </row>
    <row r="63" spans="2:36" ht="21" customHeight="1">
      <c r="B63" s="729"/>
      <c r="C63" s="730"/>
      <c r="D63" s="648"/>
      <c r="E63" s="649"/>
      <c r="F63" s="649"/>
      <c r="G63" s="649"/>
      <c r="H63" s="649"/>
      <c r="I63" s="649"/>
      <c r="J63" s="650"/>
      <c r="K63" s="652"/>
      <c r="L63" s="659"/>
      <c r="M63" s="660"/>
      <c r="N63" s="660"/>
      <c r="O63" s="660"/>
      <c r="P63" s="661"/>
      <c r="Q63" s="662"/>
      <c r="R63" s="667"/>
      <c r="S63" s="668"/>
      <c r="T63" s="668"/>
      <c r="U63" s="668"/>
      <c r="V63" s="668"/>
      <c r="W63" s="668"/>
      <c r="X63" s="669"/>
      <c r="Y63" s="667"/>
      <c r="Z63" s="668"/>
      <c r="AA63" s="668"/>
      <c r="AB63" s="668"/>
      <c r="AC63" s="661"/>
      <c r="AD63" s="661"/>
      <c r="AE63" s="662"/>
      <c r="AF63" s="673"/>
      <c r="AG63" s="674"/>
      <c r="AH63" s="674"/>
      <c r="AI63" s="674"/>
      <c r="AJ63" s="674"/>
    </row>
  </sheetData>
  <sheetProtection/>
  <mergeCells count="181">
    <mergeCell ref="V26:AA26"/>
    <mergeCell ref="Y59:AE61"/>
    <mergeCell ref="E10:V10"/>
    <mergeCell ref="B34:F34"/>
    <mergeCell ref="B33:F33"/>
    <mergeCell ref="AN8:AO9"/>
    <mergeCell ref="B8:V9"/>
    <mergeCell ref="AH33:AI33"/>
    <mergeCell ref="V31:Z31"/>
    <mergeCell ref="V32:Z32"/>
    <mergeCell ref="G32:I32"/>
    <mergeCell ref="AL42:AQ42"/>
    <mergeCell ref="AB35:AG36"/>
    <mergeCell ref="AL15:AM16"/>
    <mergeCell ref="J29:M30"/>
    <mergeCell ref="W12:W13"/>
    <mergeCell ref="J35:N36"/>
    <mergeCell ref="O35:U36"/>
    <mergeCell ref="V35:AA36"/>
    <mergeCell ref="J34:M34"/>
    <mergeCell ref="R46:X48"/>
    <mergeCell ref="R49:X51"/>
    <mergeCell ref="AH34:AI34"/>
    <mergeCell ref="V34:Z34"/>
    <mergeCell ref="Y58:AE58"/>
    <mergeCell ref="R55:X57"/>
    <mergeCell ref="AH35:AI36"/>
    <mergeCell ref="L62:Q63"/>
    <mergeCell ref="F47:J47"/>
    <mergeCell ref="AN18:AO22"/>
    <mergeCell ref="R43:X45"/>
    <mergeCell ref="AH29:AI30"/>
    <mergeCell ref="AL23:AM25"/>
    <mergeCell ref="AN23:AO25"/>
    <mergeCell ref="R62:X63"/>
    <mergeCell ref="Y62:AE63"/>
    <mergeCell ref="AB32:AF32"/>
    <mergeCell ref="B46:C63"/>
    <mergeCell ref="D58:J58"/>
    <mergeCell ref="K46:K48"/>
    <mergeCell ref="L58:Q58"/>
    <mergeCell ref="F49:J49"/>
    <mergeCell ref="K52:K54"/>
    <mergeCell ref="L49:Q51"/>
    <mergeCell ref="L46:Q48"/>
    <mergeCell ref="F53:J53"/>
    <mergeCell ref="F51:J51"/>
    <mergeCell ref="AH32:AI32"/>
    <mergeCell ref="AB34:AF34"/>
    <mergeCell ref="R41:X41"/>
    <mergeCell ref="AF43:AJ45"/>
    <mergeCell ref="O37:T38"/>
    <mergeCell ref="J37:M38"/>
    <mergeCell ref="L43:Q45"/>
    <mergeCell ref="Y43:AE45"/>
    <mergeCell ref="Y41:AE41"/>
    <mergeCell ref="L42:Q42"/>
    <mergeCell ref="L59:Q61"/>
    <mergeCell ref="R58:X58"/>
    <mergeCell ref="Y55:AE57"/>
    <mergeCell ref="Y52:AE54"/>
    <mergeCell ref="R59:X61"/>
    <mergeCell ref="F55:J57"/>
    <mergeCell ref="R52:X54"/>
    <mergeCell ref="L55:Q57"/>
    <mergeCell ref="K59:K61"/>
    <mergeCell ref="F54:J54"/>
    <mergeCell ref="D62:J63"/>
    <mergeCell ref="K62:K63"/>
    <mergeCell ref="D42:J42"/>
    <mergeCell ref="K43:K45"/>
    <mergeCell ref="D43:J45"/>
    <mergeCell ref="D59:J61"/>
    <mergeCell ref="K55:K57"/>
    <mergeCell ref="F52:J52"/>
    <mergeCell ref="D46:E57"/>
    <mergeCell ref="F50:J50"/>
    <mergeCell ref="B39:AH39"/>
    <mergeCell ref="Y42:AE42"/>
    <mergeCell ref="AF42:AJ42"/>
    <mergeCell ref="R42:X42"/>
    <mergeCell ref="V37:Z38"/>
    <mergeCell ref="AF41:AJ41"/>
    <mergeCell ref="AB37:AF38"/>
    <mergeCell ref="AH37:AI38"/>
    <mergeCell ref="L41:Q41"/>
    <mergeCell ref="B37:F38"/>
    <mergeCell ref="O34:U34"/>
    <mergeCell ref="B35:F36"/>
    <mergeCell ref="L52:Q54"/>
    <mergeCell ref="F46:J46"/>
    <mergeCell ref="G35:H36"/>
    <mergeCell ref="D41:J41"/>
    <mergeCell ref="F48:J48"/>
    <mergeCell ref="B41:C45"/>
    <mergeCell ref="G34:I34"/>
    <mergeCell ref="G29:I30"/>
    <mergeCell ref="O31:U31"/>
    <mergeCell ref="O29:U30"/>
    <mergeCell ref="G37:H38"/>
    <mergeCell ref="B29:F30"/>
    <mergeCell ref="B32:F32"/>
    <mergeCell ref="O32:U32"/>
    <mergeCell ref="O33:U33"/>
    <mergeCell ref="G33:I33"/>
    <mergeCell ref="AH31:AI31"/>
    <mergeCell ref="AH27:AJ28"/>
    <mergeCell ref="J27:M28"/>
    <mergeCell ref="O27:T28"/>
    <mergeCell ref="V27:Z28"/>
    <mergeCell ref="J31:M31"/>
    <mergeCell ref="AB29:AF30"/>
    <mergeCell ref="AB31:AF31"/>
    <mergeCell ref="G31:I31"/>
    <mergeCell ref="G27:I28"/>
    <mergeCell ref="AB3:AH4"/>
    <mergeCell ref="AH26:AJ26"/>
    <mergeCell ref="J33:M33"/>
    <mergeCell ref="J32:M32"/>
    <mergeCell ref="G26:I26"/>
    <mergeCell ref="AB27:AF28"/>
    <mergeCell ref="V29:Z30"/>
    <mergeCell ref="O26:U26"/>
    <mergeCell ref="V33:Z33"/>
    <mergeCell ref="J26:N26"/>
    <mergeCell ref="X8:AJ9"/>
    <mergeCell ref="B1:AJ1"/>
    <mergeCell ref="B2:AJ2"/>
    <mergeCell ref="X7:AJ7"/>
    <mergeCell ref="B27:F28"/>
    <mergeCell ref="AB22:AG25"/>
    <mergeCell ref="O18:AG21"/>
    <mergeCell ref="B18:F26"/>
    <mergeCell ref="B5:AH5"/>
    <mergeCell ref="C3:G3"/>
    <mergeCell ref="W10:W11"/>
    <mergeCell ref="J18:N25"/>
    <mergeCell ref="W14:W15"/>
    <mergeCell ref="X10:AJ11"/>
    <mergeCell ref="B10:D15"/>
    <mergeCell ref="W3:AA4"/>
    <mergeCell ref="E11:V11"/>
    <mergeCell ref="B7:V7"/>
    <mergeCell ref="W8:W9"/>
    <mergeCell ref="AF62:AJ63"/>
    <mergeCell ref="AF58:AJ58"/>
    <mergeCell ref="AF59:AJ61"/>
    <mergeCell ref="AF49:AH49"/>
    <mergeCell ref="AF55:AJ57"/>
    <mergeCell ref="O22:U25"/>
    <mergeCell ref="V22:AA25"/>
    <mergeCell ref="AB33:AF33"/>
    <mergeCell ref="G18:I25"/>
    <mergeCell ref="E15:V15"/>
    <mergeCell ref="E12:V13"/>
    <mergeCell ref="E14:V14"/>
    <mergeCell ref="B16:AJ17"/>
    <mergeCell ref="AH19:AJ22"/>
    <mergeCell ref="AN10:AO11"/>
    <mergeCell ref="AH23:AJ25"/>
    <mergeCell ref="AL13:AM14"/>
    <mergeCell ref="AL3:AM4"/>
    <mergeCell ref="AL5:AM5"/>
    <mergeCell ref="AN3:AO4"/>
    <mergeCell ref="AN5:AO5"/>
    <mergeCell ref="AL18:AM22"/>
    <mergeCell ref="X14:AJ15"/>
    <mergeCell ref="AL8:AM9"/>
    <mergeCell ref="B31:F31"/>
    <mergeCell ref="X12:AJ13"/>
    <mergeCell ref="AL10:AM11"/>
    <mergeCell ref="AF52:AJ54"/>
    <mergeCell ref="AF50:AJ51"/>
    <mergeCell ref="AB26:AG26"/>
    <mergeCell ref="Y49:AE51"/>
    <mergeCell ref="Y46:AE48"/>
    <mergeCell ref="AF47:AJ48"/>
    <mergeCell ref="AF46:AH46"/>
  </mergeCells>
  <printOptions/>
  <pageMargins left="0.9448818897637796" right="0.31496062992125984" top="0.7480314960629921" bottom="0" header="0.3937007874015748" footer="0.5118110236220472"/>
  <pageSetup horizontalDpi="300" verticalDpi="3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C46"/>
  <sheetViews>
    <sheetView showGridLines="0" showRowColHeaders="0" zoomScalePageLayoutView="0" workbookViewId="0" topLeftCell="A10">
      <selection activeCell="F4" sqref="F4"/>
    </sheetView>
  </sheetViews>
  <sheetFormatPr defaultColWidth="9.00390625" defaultRowHeight="13.5"/>
  <cols>
    <col min="1" max="1" width="3.625" style="0" customWidth="1"/>
    <col min="2" max="2" width="5.875" style="0" customWidth="1"/>
    <col min="3" max="3" width="69.625" style="0" customWidth="1"/>
  </cols>
  <sheetData>
    <row r="1" spans="1:3" ht="15" customHeight="1">
      <c r="A1" s="640" t="s">
        <v>112</v>
      </c>
      <c r="B1" s="640"/>
      <c r="C1" s="640"/>
    </row>
    <row r="2" spans="1:3" ht="15" customHeight="1">
      <c r="A2" s="640" t="s">
        <v>113</v>
      </c>
      <c r="B2" s="640"/>
      <c r="C2" s="640"/>
    </row>
    <row r="3" spans="1:3" ht="32.25" customHeight="1">
      <c r="A3" s="636" t="s">
        <v>11</v>
      </c>
      <c r="B3" s="636"/>
      <c r="C3" s="636"/>
    </row>
    <row r="4" spans="1:3" ht="14.25" customHeight="1">
      <c r="A4" s="636" t="s">
        <v>12</v>
      </c>
      <c r="B4" s="636"/>
      <c r="C4" s="636"/>
    </row>
    <row r="5" spans="1:3" ht="14.25" customHeight="1">
      <c r="A5" s="636" t="s">
        <v>13</v>
      </c>
      <c r="B5" s="636"/>
      <c r="C5" s="636"/>
    </row>
    <row r="6" spans="1:3" ht="14.25" customHeight="1">
      <c r="A6" s="636" t="s">
        <v>14</v>
      </c>
      <c r="B6" s="636"/>
      <c r="C6" s="636"/>
    </row>
    <row r="7" spans="1:3" ht="14.25" customHeight="1">
      <c r="A7" s="636" t="s">
        <v>15</v>
      </c>
      <c r="B7" s="636"/>
      <c r="C7" s="636"/>
    </row>
    <row r="8" spans="1:3" ht="29.25" customHeight="1">
      <c r="A8" s="1" t="s">
        <v>16</v>
      </c>
      <c r="B8" s="640" t="s">
        <v>114</v>
      </c>
      <c r="C8" s="640"/>
    </row>
    <row r="9" spans="1:3" ht="29.25" customHeight="1">
      <c r="A9" s="3" t="s">
        <v>115</v>
      </c>
      <c r="B9" s="640" t="s">
        <v>116</v>
      </c>
      <c r="C9" s="640"/>
    </row>
    <row r="10" spans="1:3" ht="14.25" customHeight="1">
      <c r="A10" s="636" t="s">
        <v>17</v>
      </c>
      <c r="B10" s="636"/>
      <c r="C10" s="636"/>
    </row>
    <row r="11" spans="1:3" ht="14.25" customHeight="1">
      <c r="A11" s="636" t="s">
        <v>18</v>
      </c>
      <c r="B11" s="636"/>
      <c r="C11" s="636"/>
    </row>
    <row r="12" spans="1:3" ht="14.25" customHeight="1">
      <c r="A12" s="636" t="s">
        <v>19</v>
      </c>
      <c r="B12" s="636"/>
      <c r="C12" s="636"/>
    </row>
    <row r="13" spans="1:3" ht="14.25" customHeight="1">
      <c r="A13" s="636" t="s">
        <v>20</v>
      </c>
      <c r="B13" s="636"/>
      <c r="C13" s="636"/>
    </row>
    <row r="14" spans="1:3" ht="14.25" customHeight="1">
      <c r="A14" s="636" t="s">
        <v>21</v>
      </c>
      <c r="B14" s="636"/>
      <c r="C14" s="636"/>
    </row>
    <row r="15" spans="1:3" ht="14.25" customHeight="1">
      <c r="A15" s="636" t="s">
        <v>22</v>
      </c>
      <c r="B15" s="636"/>
      <c r="C15" s="636"/>
    </row>
    <row r="16" spans="1:3" ht="14.25" customHeight="1">
      <c r="A16" s="636" t="s">
        <v>23</v>
      </c>
      <c r="B16" s="636"/>
      <c r="C16" s="636"/>
    </row>
    <row r="17" spans="1:3" ht="14.25" customHeight="1">
      <c r="A17" s="636" t="s">
        <v>24</v>
      </c>
      <c r="B17" s="636"/>
      <c r="C17" s="636"/>
    </row>
    <row r="18" spans="1:3" ht="14.25" customHeight="1">
      <c r="A18" s="636" t="s">
        <v>25</v>
      </c>
      <c r="B18" s="636"/>
      <c r="C18" s="636"/>
    </row>
    <row r="19" spans="1:3" ht="14.25" customHeight="1">
      <c r="A19" s="636" t="s">
        <v>26</v>
      </c>
      <c r="B19" s="636"/>
      <c r="C19" s="636"/>
    </row>
    <row r="20" spans="1:3" ht="14.25" customHeight="1">
      <c r="A20" s="636" t="s">
        <v>27</v>
      </c>
      <c r="B20" s="636"/>
      <c r="C20" s="636"/>
    </row>
    <row r="21" spans="1:3" ht="14.25" customHeight="1">
      <c r="A21" s="636" t="s">
        <v>28</v>
      </c>
      <c r="B21" s="636"/>
      <c r="C21" s="636"/>
    </row>
    <row r="22" spans="1:3" ht="14.25" customHeight="1">
      <c r="A22" s="636" t="s">
        <v>29</v>
      </c>
      <c r="B22" s="636"/>
      <c r="C22" s="1" t="s">
        <v>30</v>
      </c>
    </row>
    <row r="23" spans="1:3" ht="14.25" customHeight="1">
      <c r="A23" s="636" t="s">
        <v>31</v>
      </c>
      <c r="B23" s="636"/>
      <c r="C23" s="636"/>
    </row>
    <row r="24" spans="1:3" ht="14.25" customHeight="1">
      <c r="A24" s="636" t="s">
        <v>32</v>
      </c>
      <c r="B24" s="636"/>
      <c r="C24" s="636"/>
    </row>
    <row r="25" spans="1:3" ht="14.25" customHeight="1">
      <c r="A25" s="636" t="s">
        <v>33</v>
      </c>
      <c r="B25" s="636"/>
      <c r="C25" s="636"/>
    </row>
    <row r="26" spans="1:3" ht="14.25" customHeight="1">
      <c r="A26" s="636" t="s">
        <v>29</v>
      </c>
      <c r="B26" s="636"/>
      <c r="C26" s="1" t="s">
        <v>34</v>
      </c>
    </row>
    <row r="27" spans="1:3" ht="14.25" customHeight="1">
      <c r="A27" s="636" t="s">
        <v>35</v>
      </c>
      <c r="B27" s="636"/>
      <c r="C27" s="636"/>
    </row>
    <row r="28" spans="1:3" ht="14.25" customHeight="1">
      <c r="A28" s="636" t="s">
        <v>36</v>
      </c>
      <c r="B28" s="636"/>
      <c r="C28" s="636"/>
    </row>
    <row r="29" spans="1:3" ht="14.25" customHeight="1">
      <c r="A29" s="636" t="s">
        <v>37</v>
      </c>
      <c r="B29" s="636"/>
      <c r="C29" s="636"/>
    </row>
    <row r="30" spans="1:3" ht="14.25" customHeight="1">
      <c r="A30" s="636" t="s">
        <v>38</v>
      </c>
      <c r="B30" s="636"/>
      <c r="C30" s="636"/>
    </row>
    <row r="31" spans="1:3" ht="14.25" customHeight="1">
      <c r="A31" s="636" t="s">
        <v>39</v>
      </c>
      <c r="B31" s="636"/>
      <c r="C31" s="636"/>
    </row>
    <row r="32" spans="1:3" ht="14.25" customHeight="1">
      <c r="A32" s="636" t="s">
        <v>40</v>
      </c>
      <c r="B32" s="636"/>
      <c r="C32" s="636"/>
    </row>
    <row r="33" spans="1:3" ht="29.25" customHeight="1">
      <c r="A33" s="3" t="s">
        <v>117</v>
      </c>
      <c r="B33" s="640" t="s">
        <v>118</v>
      </c>
      <c r="C33" s="640"/>
    </row>
    <row r="34" spans="1:3" ht="14.25" customHeight="1">
      <c r="A34" s="636" t="s">
        <v>41</v>
      </c>
      <c r="B34" s="636"/>
      <c r="C34" s="636"/>
    </row>
    <row r="35" spans="1:3" ht="14.25" customHeight="1">
      <c r="A35" s="636" t="s">
        <v>42</v>
      </c>
      <c r="B35" s="636"/>
      <c r="C35" s="636"/>
    </row>
    <row r="36" spans="1:3" ht="14.25" customHeight="1">
      <c r="A36" s="636" t="s">
        <v>43</v>
      </c>
      <c r="B36" s="636"/>
      <c r="C36" s="636"/>
    </row>
    <row r="37" spans="1:3" ht="14.25" customHeight="1">
      <c r="A37" s="636" t="s">
        <v>44</v>
      </c>
      <c r="B37" s="636"/>
      <c r="C37" s="636"/>
    </row>
    <row r="38" spans="1:3" ht="14.25" customHeight="1">
      <c r="A38" s="636" t="s">
        <v>45</v>
      </c>
      <c r="B38" s="636"/>
      <c r="C38" s="636"/>
    </row>
    <row r="39" spans="1:3" ht="14.25" customHeight="1">
      <c r="A39" s="636" t="s">
        <v>46</v>
      </c>
      <c r="B39" s="636"/>
      <c r="C39" s="636"/>
    </row>
    <row r="40" spans="1:3" ht="14.25" customHeight="1">
      <c r="A40" s="636" t="s">
        <v>47</v>
      </c>
      <c r="B40" s="636"/>
      <c r="C40" s="636"/>
    </row>
    <row r="41" spans="1:3" ht="14.25" customHeight="1">
      <c r="A41" s="636" t="s">
        <v>48</v>
      </c>
      <c r="B41" s="636"/>
      <c r="C41" s="636"/>
    </row>
    <row r="42" spans="1:3" ht="14.25" customHeight="1">
      <c r="A42" s="636" t="s">
        <v>49</v>
      </c>
      <c r="B42" s="636"/>
      <c r="C42" s="636"/>
    </row>
    <row r="43" spans="1:3" ht="14.25" customHeight="1">
      <c r="A43" s="636" t="s">
        <v>50</v>
      </c>
      <c r="B43" s="636"/>
      <c r="C43" s="636"/>
    </row>
    <row r="44" spans="1:3" ht="14.25" customHeight="1">
      <c r="A44" s="636" t="s">
        <v>51</v>
      </c>
      <c r="B44" s="636"/>
      <c r="C44" s="636"/>
    </row>
    <row r="45" spans="1:3" ht="14.25" customHeight="1">
      <c r="A45" s="636" t="s">
        <v>52</v>
      </c>
      <c r="B45" s="636"/>
      <c r="C45" s="636"/>
    </row>
    <row r="46" spans="1:3" ht="14.25" customHeight="1">
      <c r="A46" s="636" t="s">
        <v>53</v>
      </c>
      <c r="B46" s="636"/>
      <c r="C46" s="636"/>
    </row>
  </sheetData>
  <sheetProtection/>
  <mergeCells count="46">
    <mergeCell ref="A27:C27"/>
    <mergeCell ref="A28:C28"/>
    <mergeCell ref="A43:C43"/>
    <mergeCell ref="A44:C44"/>
    <mergeCell ref="A45:C45"/>
    <mergeCell ref="A46:C46"/>
    <mergeCell ref="A41:C41"/>
    <mergeCell ref="A42:C42"/>
    <mergeCell ref="A35:C35"/>
    <mergeCell ref="A36:C36"/>
    <mergeCell ref="B33:C33"/>
    <mergeCell ref="A34:C34"/>
    <mergeCell ref="A15:C15"/>
    <mergeCell ref="A16:C16"/>
    <mergeCell ref="A29:C29"/>
    <mergeCell ref="A30:C30"/>
    <mergeCell ref="A19:C19"/>
    <mergeCell ref="A20:C20"/>
    <mergeCell ref="A25:C25"/>
    <mergeCell ref="A26:B26"/>
    <mergeCell ref="A23:C23"/>
    <mergeCell ref="A24:C24"/>
    <mergeCell ref="A17:C17"/>
    <mergeCell ref="A18:C18"/>
    <mergeCell ref="A39:C39"/>
    <mergeCell ref="A40:C40"/>
    <mergeCell ref="A37:C37"/>
    <mergeCell ref="A38:C38"/>
    <mergeCell ref="A31:C31"/>
    <mergeCell ref="A32:C32"/>
    <mergeCell ref="A1:C1"/>
    <mergeCell ref="A2:C2"/>
    <mergeCell ref="A3:C3"/>
    <mergeCell ref="A4:C4"/>
    <mergeCell ref="A21:C21"/>
    <mergeCell ref="A22:B22"/>
    <mergeCell ref="A13:C13"/>
    <mergeCell ref="A14:C14"/>
    <mergeCell ref="A5:C5"/>
    <mergeCell ref="A6:C6"/>
    <mergeCell ref="A7:C7"/>
    <mergeCell ref="B8:C8"/>
    <mergeCell ref="B9:C9"/>
    <mergeCell ref="A10:C10"/>
    <mergeCell ref="A11:C11"/>
    <mergeCell ref="A12:C12"/>
  </mergeCells>
  <printOptions/>
  <pageMargins left="0.9448818897637796" right="0" top="0.8661417322834646" bottom="0" header="0.5118110236220472" footer="0.5118110236220472"/>
  <pageSetup orientation="portrait" paperSize="9" scale="10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masahide</dc:creator>
  <cp:keywords/>
  <dc:description/>
  <cp:lastModifiedBy>masahide</cp:lastModifiedBy>
  <cp:lastPrinted>2016-02-10T03:39:51Z</cp:lastPrinted>
  <dcterms:created xsi:type="dcterms:W3CDTF">2014-06-13T01:29:46Z</dcterms:created>
  <dcterms:modified xsi:type="dcterms:W3CDTF">2020-01-10T08:02:41Z</dcterms:modified>
  <cp:category/>
  <cp:version/>
  <cp:contentType/>
  <cp:contentStatus/>
</cp:coreProperties>
</file>